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P:\0-ATELIER\00-PROJECTOS\213-Igreja de S. Luis, Lisboa\213-04-0-PE\0-MQ-EO\MQ\"/>
    </mc:Choice>
  </mc:AlternateContent>
  <xr:revisionPtr revIDLastSave="0" documentId="13_ncr:1_{554BA6EA-96CD-4564-8A42-F7EC07E2B9C2}" xr6:coauthVersionLast="47" xr6:coauthVersionMax="47" xr10:uidLastSave="{00000000-0000-0000-0000-000000000000}"/>
  <bookViews>
    <workbookView xWindow="-120" yWindow="-120" windowWidth="38640" windowHeight="21240" xr2:uid="{00000000-000D-0000-FFFF-FFFF00000000}"/>
  </bookViews>
  <sheets>
    <sheet name="P114 - Igreja S Luis - Mqt" sheetId="1" r:id="rId1"/>
  </sheets>
  <definedNames>
    <definedName name="_xlnm.Print_Area" localSheetId="0">'P114 - Igreja S Luis - Mqt'!$A$1:$J$235</definedName>
    <definedName name="_xlnm.Print_Titles" localSheetId="0">'P114 - Igreja S Luis - Mqt'!$1:$3</definedName>
  </definedNames>
  <calcPr calcId="181029"/>
</workbook>
</file>

<file path=xl/calcChain.xml><?xml version="1.0" encoding="utf-8"?>
<calcChain xmlns="http://schemas.openxmlformats.org/spreadsheetml/2006/main">
  <c r="G231" i="1" l="1"/>
  <c r="H232" i="1" s="1"/>
  <c r="J232" i="1" s="1"/>
  <c r="G227" i="1"/>
  <c r="H228" i="1" s="1"/>
  <c r="J228" i="1" s="1"/>
  <c r="D223" i="1"/>
  <c r="G223" i="1" s="1"/>
  <c r="H224" i="1" s="1"/>
  <c r="J224" i="1" s="1"/>
  <c r="G219" i="1"/>
  <c r="H220" i="1" s="1"/>
  <c r="J220" i="1" s="1"/>
  <c r="G213" i="1"/>
  <c r="G212" i="1"/>
  <c r="G211" i="1"/>
  <c r="G210" i="1"/>
  <c r="G209" i="1"/>
  <c r="J207" i="1"/>
  <c r="G204" i="1"/>
  <c r="G203" i="1"/>
  <c r="G202" i="1"/>
  <c r="G198" i="1"/>
  <c r="G197" i="1"/>
  <c r="G196" i="1"/>
  <c r="G192" i="1"/>
  <c r="H193" i="1" s="1"/>
  <c r="J193" i="1" s="1"/>
  <c r="J190" i="1"/>
  <c r="G187" i="1"/>
  <c r="G186" i="1"/>
  <c r="H188" i="1" s="1"/>
  <c r="J188" i="1" s="1"/>
  <c r="J183" i="1"/>
  <c r="J182" i="1"/>
  <c r="G179" i="1"/>
  <c r="G178" i="1"/>
  <c r="G177" i="1"/>
  <c r="J176" i="1"/>
  <c r="J175" i="1"/>
  <c r="G171" i="1"/>
  <c r="H172" i="1" s="1"/>
  <c r="J172" i="1" s="1"/>
  <c r="G167" i="1"/>
  <c r="H168" i="1" s="1"/>
  <c r="J168" i="1" s="1"/>
  <c r="H213" i="1" l="1"/>
  <c r="J213" i="1" s="1"/>
  <c r="H180" i="1"/>
  <c r="J180" i="1" s="1"/>
  <c r="H205" i="1"/>
  <c r="J205" i="1" s="1"/>
  <c r="H199" i="1"/>
  <c r="J199" i="1" s="1"/>
  <c r="D162" i="1" l="1"/>
  <c r="D161" i="1"/>
  <c r="D160" i="1"/>
  <c r="G160" i="1" s="1"/>
  <c r="D159" i="1"/>
  <c r="G162" i="1"/>
  <c r="G161" i="1"/>
  <c r="G159" i="1"/>
  <c r="G152" i="1"/>
  <c r="G153" i="1"/>
  <c r="G154" i="1"/>
  <c r="G155" i="1"/>
  <c r="G142" i="1"/>
  <c r="G135" i="1"/>
  <c r="G127" i="1"/>
  <c r="G121" i="1"/>
  <c r="G123" i="1"/>
  <c r="G122" i="1"/>
  <c r="G120" i="1"/>
  <c r="G119" i="1"/>
  <c r="G118" i="1"/>
  <c r="G114" i="1"/>
  <c r="G115" i="1"/>
  <c r="G116" i="1"/>
  <c r="G117" i="1"/>
  <c r="G124" i="1"/>
  <c r="G125" i="1"/>
  <c r="G126" i="1"/>
  <c r="G128" i="1"/>
  <c r="G129" i="1"/>
  <c r="G130" i="1"/>
  <c r="G131" i="1"/>
  <c r="G132" i="1"/>
  <c r="G133" i="1"/>
  <c r="G134" i="1"/>
  <c r="G136" i="1"/>
  <c r="G137" i="1"/>
  <c r="F105" i="1"/>
  <c r="G105" i="1" s="1"/>
  <c r="H106" i="1" s="1"/>
  <c r="H156" i="1" l="1"/>
  <c r="J156" i="1" s="1"/>
  <c r="H163" i="1"/>
  <c r="J163" i="1" s="1"/>
  <c r="J106" i="1"/>
  <c r="G113" i="1" l="1"/>
  <c r="G112" i="1"/>
  <c r="H143" i="1"/>
  <c r="J143" i="1" s="1"/>
  <c r="G101" i="1"/>
  <c r="G87" i="1"/>
  <c r="G86" i="1"/>
  <c r="G88" i="1"/>
  <c r="G84" i="1"/>
  <c r="G74" i="1"/>
  <c r="G75" i="1"/>
  <c r="G76" i="1"/>
  <c r="G77" i="1"/>
  <c r="G78" i="1"/>
  <c r="G79" i="1"/>
  <c r="G80" i="1"/>
  <c r="G81" i="1"/>
  <c r="G82" i="1"/>
  <c r="G83" i="1"/>
  <c r="G73" i="1"/>
  <c r="G72" i="1"/>
  <c r="G71" i="1"/>
  <c r="G70" i="1"/>
  <c r="G69" i="1"/>
  <c r="G85" i="1"/>
  <c r="G93" i="1"/>
  <c r="G94" i="1"/>
  <c r="G95" i="1"/>
  <c r="G96" i="1"/>
  <c r="G92" i="1"/>
  <c r="G65" i="1"/>
  <c r="G64" i="1"/>
  <c r="G58" i="1"/>
  <c r="G54" i="1"/>
  <c r="G53" i="1"/>
  <c r="G48" i="1"/>
  <c r="G49" i="1"/>
  <c r="G45" i="1"/>
  <c r="G46" i="1"/>
  <c r="G44" i="1"/>
  <c r="G43" i="1"/>
  <c r="G42" i="1"/>
  <c r="G41" i="1"/>
  <c r="G40" i="1"/>
  <c r="G39" i="1"/>
  <c r="G38" i="1"/>
  <c r="G37" i="1"/>
  <c r="G33" i="1"/>
  <c r="G32" i="1"/>
  <c r="G17" i="1"/>
  <c r="G16" i="1"/>
  <c r="H138" i="1" l="1"/>
  <c r="H102" i="1"/>
  <c r="J102" i="1" s="1"/>
  <c r="J138" i="1"/>
  <c r="H97" i="1"/>
  <c r="J97" i="1" s="1"/>
  <c r="H89" i="1"/>
  <c r="J89" i="1" s="1"/>
  <c r="H18" i="1"/>
  <c r="J18" i="1" s="1"/>
  <c r="G47" i="1" l="1"/>
  <c r="H50" i="1" s="1"/>
  <c r="G55" i="1" l="1"/>
  <c r="G56" i="1"/>
  <c r="G57" i="1"/>
  <c r="G59" i="1"/>
  <c r="G60" i="1"/>
  <c r="G61" i="1"/>
  <c r="G62" i="1"/>
  <c r="G63" i="1"/>
  <c r="G27" i="1"/>
  <c r="G28" i="1"/>
  <c r="G29" i="1"/>
  <c r="G30" i="1"/>
  <c r="G31" i="1"/>
  <c r="G25" i="1"/>
  <c r="G26" i="1"/>
  <c r="G6" i="1"/>
  <c r="G7" i="1"/>
  <c r="G8" i="1"/>
  <c r="G9" i="1"/>
  <c r="G148" i="1"/>
  <c r="H149" i="1" s="1"/>
  <c r="G24" i="1"/>
  <c r="J13" i="1"/>
  <c r="J14" i="1"/>
  <c r="H66" i="1" l="1"/>
  <c r="J66" i="1" s="1"/>
  <c r="H34" i="1"/>
  <c r="J34" i="1" s="1"/>
  <c r="J149" i="1"/>
  <c r="H10" i="1"/>
  <c r="J10" i="1" s="1"/>
  <c r="J50" i="1"/>
  <c r="J235" i="1" l="1"/>
  <c r="J237" i="1"/>
</calcChain>
</file>

<file path=xl/sharedStrings.xml><?xml version="1.0" encoding="utf-8"?>
<sst xmlns="http://schemas.openxmlformats.org/spreadsheetml/2006/main" count="163" uniqueCount="117">
  <si>
    <t>ORÇAMENTO</t>
  </si>
  <si>
    <t>Partes</t>
  </si>
  <si>
    <t>QUANTIDADES</t>
  </si>
  <si>
    <t>PREÇOS</t>
  </si>
  <si>
    <t>iguais</t>
  </si>
  <si>
    <t>Largura</t>
  </si>
  <si>
    <t>Altura</t>
  </si>
  <si>
    <t>Parciais</t>
  </si>
  <si>
    <t>Totais</t>
  </si>
  <si>
    <t>Unitários</t>
  </si>
  <si>
    <t>3.1.</t>
  </si>
  <si>
    <t>Comp.</t>
  </si>
  <si>
    <t>Total</t>
  </si>
  <si>
    <t>Área</t>
  </si>
  <si>
    <t>DIMENSÕES</t>
  </si>
  <si>
    <t>MEDIÇÕES</t>
  </si>
  <si>
    <t>DESCRIÇÃO DOS TRABALHOS</t>
  </si>
  <si>
    <t>4.1.</t>
  </si>
  <si>
    <t>Fundações</t>
  </si>
  <si>
    <t>3.1.1.</t>
  </si>
  <si>
    <r>
      <t>Custo/m</t>
    </r>
    <r>
      <rPr>
        <vertAlign val="superscript"/>
        <sz val="9"/>
        <rFont val="Arial"/>
        <family val="2"/>
      </rPr>
      <t>2</t>
    </r>
  </si>
  <si>
    <t>0.</t>
  </si>
  <si>
    <t>0.1.</t>
  </si>
  <si>
    <t>3.1.2.</t>
  </si>
  <si>
    <t>4.2.</t>
  </si>
  <si>
    <t>3.1.3.</t>
  </si>
  <si>
    <t>Fornecimento e execução de pintura de elementos de betão armado em contacto com o terreno com emulsões betuminosas (pintura flintkote), medido em m² de superfície teórica a proteger; o preço unitário terá de ser elaborado incluindo remates de acordo com a fichea técnica do produto, demãos, desperdícios, preparação de superfícies, e todos os trabalhos de acordo com as Pças Desenhadas e especificações do Caderno de Encargos.</t>
  </si>
  <si>
    <t>piso 1</t>
  </si>
  <si>
    <t>piso 2</t>
  </si>
  <si>
    <t>piso 3</t>
  </si>
  <si>
    <t xml:space="preserve">Execução de demolições de fundações de paredes de alvenaria de pedra e/ou tijolo e/ou betão armado, medido em m³ de volume teórico; o preço unitário terá de ser elaborado incluindo todas as operações e meios de acesso necessários, equipamentos, plataformas e escoramentos provisórios, assim como o transporte e depósito em vazadouro apropriado de todos os produtos de demolição, todos os estudos (a realizar pelo empreiteiro) necessários a assegurar que os escoramentos garantem a segurança das estruturas a manter durante as operações de demolição, e todos os trabalhos necessários de acordo com as peças desenhadas e especificações do Caderno de Encargos. </t>
  </si>
  <si>
    <t xml:space="preserve"> </t>
  </si>
  <si>
    <t>piso 4</t>
  </si>
  <si>
    <t>escadas, paredes e terraço</t>
  </si>
  <si>
    <t>Sapatas</t>
  </si>
  <si>
    <t xml:space="preserve">Execução de demolições de pavimentos e paredes de alvenaria de pedra e/ou tijolo e/ou betão armado no logradouro, medido em m³ de volume teórico; o preço unitário terá de ser elaborado incluindo todas as operações e meios de acesso necessários, equipamentos, plataformas e escoramentos provisórios, assim como o transporte e depósito em vazadouro apropriado de todos os produtos de demolição, todos os estudos (a realizar pelo empreiteiro) necessários a assegurar que os escoramentos garantem a segurança das estruturas a manter durante as operações de demolição, e todos os trabalhos necessários de acordo com as peças desenhadas e especificações do Caderno de Encargos. </t>
  </si>
  <si>
    <t>Escavações necessárias para a execução de todos os novos elementos de betão armado enterrados, medido em m³ de volume teórico, considerando taludes verticais ao longo do perímetro da área de implantação das fundações, conforme as peças desenhadas; o preço unitário terá de ser elaborado considerando a remoção de solos e rocha e ainda elementos de fundação de construções antigas que possam existir, reposições de terras que venham a ser necessárias após a construção das fundações conforme indicados nas peças desenhadas e/ou que o empreiteiro considere necessários, todas as operações e meios de acesso necessários, assim como o transporte e depósito em vazadouro apropriado de todos os produtos de escavação não reaproveitados para aterro, e todos os trabalhos de acordo com as peças desenhadas e especificações do caderno de encargos. Parte dos produtos de escavação serão reaproveitados para o aterro de volumes sobrantes após a execução dos novos elementos de betão armado abaixo do piso térreo. Todas estas operações deverão ser refletidas no custo unitário das escavações a realizar.</t>
  </si>
  <si>
    <t>Fornecimento e colocação de betão simples moldado, para regularização, da classe de resistência C16/20, medido em m³ de volume teórico de acordo com as peças Desenhadas; o preço unitário terá de ser elaborado incluindo todos os trabalhos e acessórios necessários de acordo com as Peças Desenhadas e especificações do Caderno de Encargos. O preço unitário deverá ser elaborado tendo em conta a sobre-espessura de betão de regularização, a executar sob as fundações que poderá ser necessário adotar de modo a assegurar a mobilização do substracto com capacidade de carga compatível com uma tensão na ordem de 100 kPa.</t>
  </si>
  <si>
    <t>Fundações (armaduras em aço)</t>
  </si>
  <si>
    <t>Lâminas e Elementos verticais (armaduras em rede de fibra de carbono)</t>
  </si>
  <si>
    <t>Elementos verticais de suporte da escada (arranque e suporte do patim e da varanda com armaduras em aço)</t>
  </si>
  <si>
    <t>Fornecimento e colocação, em obra, de betão moldado em fundações e lâminas/elementos verticais, da classe de resistência C30/37, medido em m³ de volume de secção teórica; o preço unitário terá de ser elaborado incluindo compactação e cura, armaduras ordinárias de aço A500 NR SD ou redes de fibras de carbono (conforme peças desenhadas), cofragens, ligações betão-alvenaria (furação, injecção, fornecimento e colocação de chumbadouros e/ou varões roscados), acessórios, desperdícios, picagens de rebocos e superfícies de ligação entre betões de idades diferentes, faseamentos, escoramentos provisórios, cura humida durante 3 dias e todos os trabalhos necessários, de acordo com as Peças Desenhadas e especificações do Caderno de Encargos.</t>
  </si>
  <si>
    <t>Escadas e laje (patim e varanda)</t>
  </si>
  <si>
    <t>Fornecimento e colocação, em obra, de betão moldado em estrutura elevada, da classe de resistência C30/37, medido em m³ de volume de secção teórica; o preço unitário terá de ser elaborado incluindo compactação e cura, armaduras ordinárias de aço A500 NR SD, cofragens, ligações betão-alvenaria (furação, injecção com grout ou resina epoxy, fornecimento e colocação de chumbadouros e/ou varões roscados), acessórios, desperdícios, picagens de rebocos na ligação a alvenarias e de superfícies de ligação entre betões de idades diferentes, faseamentos, escoramentos privisórios, cura humida durante 3 dias e  todos os trabalhos necessários, de acordo com as Peças Desenhadas e especificações do Caderno de Encargos.</t>
  </si>
  <si>
    <t>Piso 1</t>
  </si>
  <si>
    <t>Piso 2</t>
  </si>
  <si>
    <t>Piso 3</t>
  </si>
  <si>
    <t>3.1.4.</t>
  </si>
  <si>
    <t>Piso 4</t>
  </si>
  <si>
    <t>LNP100x100x10</t>
  </si>
  <si>
    <t>HEA180</t>
  </si>
  <si>
    <t>3.1.5.</t>
  </si>
  <si>
    <t>Escada do piso 3 ao 4</t>
  </si>
  <si>
    <t>3.2.</t>
  </si>
  <si>
    <t>Piso 4/Sotão</t>
  </si>
  <si>
    <t>Chapas com 0.12x0.005</t>
  </si>
  <si>
    <t>3.2.1.</t>
  </si>
  <si>
    <t>Vigas da nova escada</t>
  </si>
  <si>
    <t>Vigas curtas</t>
  </si>
  <si>
    <t>Tarugos das vigas curtas</t>
  </si>
  <si>
    <t>Tarugos das vigas longas</t>
  </si>
  <si>
    <t>5.1.</t>
  </si>
  <si>
    <t>Execução de massame de betão armado com espessura de 0,15m, medido em m² de área teórica; o preço unitário terá de ser elaborado incluindo fornecimento e colocação de betão, telas de impermeabilização, geotextil, saibro bem compactado e regularizado, gravilha e/ou enrocamento, malhas de armadura, empalmes, amarrações, desperdícios, ligações, compactação, esquartelamento, cura, acabamento com helicópetero, compactação de terreno, e todos os trabalhos de acordo com as Peças Desenhadas e especificações do Caderno de Encargos.</t>
  </si>
  <si>
    <t>5.2.</t>
  </si>
  <si>
    <t>3.3.</t>
  </si>
  <si>
    <t>1/2 HEA140</t>
  </si>
  <si>
    <t>Fornecimento e montagem de vigas, tarugos e calços de madeira de lamelada colada da classe GL24h ou superior, em escada. Na elaboração do preço unitário o empreiteiro deverá incluir o tratamento com produto preservador contra o ataque de xilófagos, tratamento com pinturas intumescentes (REI60) compatível com produto preservador, entalhes, calços, ligações aparafusadas e pregadas (chapas, parafusos, varões roscados, pregos, buchas, corte, furação, quinagem, soldadura, injeções com "grout"/calda de ciemnto/argamassa, resinas) conforme preconizado no projecto, assim como todos os trabalhos necessários de acordo com as Peças Desenhadas e especificações do Caderno de Encargos. Medição em m3 de volume teórico de madeira.</t>
  </si>
  <si>
    <t xml:space="preserve">Fornecimento e montagem de reforços metálicos ligados a vigas de madeira existentes, constituída por chapas de aço da classe de resistência S275JR, medido em kg, correspondente à massa de ml de secção teórica; o preço unitário terá de ser elaborado incluindo fornecimento, transporte, aplicação, acesso às vigas de madeira, meios e equipamento,  pinturas das estruturas metálicas, proteção contra a corrosão e contra o fogo (REI60), chapas de ligação, goussets, corte, quinagem, ligações aparafusadas e soldadas,  furação nas peças metálicas e nos apoios, injeções com "grout"/calda de cimento/argamassa, resinas, fornecimento e colocação de chumbadouros e/ou varões roscados, acessórios, escoramentos provisórios, e todos os trabalhos necessários de acordo com as Peças Desenhadas e especificações do Caderno de Encargos. </t>
  </si>
  <si>
    <t xml:space="preserve">Fornecimento e montagem de estrutura metálica, constituída por elementos de aço da classe de resistência S275J0H ou S275JR em perfis laminados a quente  e chapas da classe S275JR, medido em kg, correspondente à massa de ml de secção teórica; o preço unitário terá de ser elaborado incluindo fornecimento, transporte, aplicação, meios e equipamento, chapas de ligação, goussets, ligações aparafusadas e soldadas, corte, quinagem, furação, injecção, fornecimento e colocação de chumbadouros e/ou varões roscados, acessórios, regularização com argamassa sem retração sob as chapas de ligação, desperdícios, escoramentos provisórios, desmontagem/demolição após a utilização de estruturas provisórias, protecção contra corrosão e fogo (REI60) de estruturas definitivas, e todos os trabalhos necessários de acordo com as Peças Desenhadas e especificações do Caderno de Encargos. </t>
  </si>
  <si>
    <t>Vigas longas</t>
  </si>
  <si>
    <t>Outras Vigas (comprimento médio)</t>
  </si>
  <si>
    <t>Vigas  empena</t>
  </si>
  <si>
    <t>Vigas longas (comprimento médio)</t>
  </si>
  <si>
    <t>Vigas  acesso</t>
  </si>
  <si>
    <t>Escada Piso 3 - Piso 4</t>
  </si>
  <si>
    <t>5.3.</t>
  </si>
  <si>
    <t>Execução de encasques de paredes existentes; o preço unitário terá de ser elaborado incluindo a remoção do reboco numa faixa de pelo menos 0.10 m em torno do volume a reconstruir e saneamento de elementos soltos, reconstrução com argamassa bastarda (cimento, cal aérea e areia - traço 1:2:9), e todos os trabalhos necessários de acordo com as Peças Desenhadas e especificações do Caderno de Encargos.</t>
  </si>
  <si>
    <t>Fornecimento e colocação de caixa de esgoto préfabricada de acordo com o previsto nas peças desenhadas, incluindo a escavação necessária, fornecimento e colocação de betão de regularização sob a base da caixa, pintura interior e exterior com emulsão betuminosas (pintura flintkote), tampa metálica para acesso, medido em valor global; o preço unitário terá de ser elaborado incluindo todos os trabalhos, demãos, desperdícios, preparação de superfícies, e todos os trabalhos de acordo com as Peças Desenhadas e especificações do Caderno de Encargos.</t>
  </si>
  <si>
    <t>Execução de vala drenante e ligação à caixa de esgoto, incluindo neste artigo eventuais escavações e aterros complementares à escavação realizada para instalação das fundações, incluindo fornecimento de mantas geotextis, enchimento com material granular, lâmina alveolar de drenagem e tela asfáltica na altura indicada nas peças desenhadas, tubo corrugado perfurado envolvido em geotextil para filtro, incluindo ligação à caixa de recolha de águas pluviais, incluindo todos os acessórios e demais fornecimentos necessários, medido em metro linear de desenvolvimento do sistema, incluindo no custo por metro linear todos os componentes previstos em toda a altura do sistema de acordo com as as Peças Desenhadas e especificações do Caderno de Encargos.</t>
  </si>
  <si>
    <t>Fornecimento e montagem de vigas, tarugos e calços de madeira de lamelada colada da classe GL24h ou superior, em pavimentos. Na elaboração do preço unitário o empreiteiro deverá incluir o tratamento com produto preservador contra o ataque de xilófagos, tratamento com pinturas intumescentes (REI60) compatível com produto preservador, entalhes, calços, ligações aparafusadas e pregadas (chapas, parafusos, varões roscados, pregos, buchas, corte, furação, quinagem, soldadura, injeções com "grout"/calda de cimento/argamassa, resinas) conforme preconizado no projecto, assim como todos os trabalhos necessários de acordo com as Peças Desenhadas e especificações do Caderno de Encargos. Medição em m³ de volume teórico de madeira.</t>
  </si>
  <si>
    <t>Fornecimento e montagem de paineis de viroc com 19mm de espessura, em pavimentos. Na elaboração do preço unitário o empreiteiro deverá incluir, entalhes, calços, ligações aparafusadas às vigas de madeira (parafusos autoperfurantes M5x70 em inox A4-316), corte, conforme preconizado no projecto, assim como todos os trabalhos necessários de acordo com as Peças Desenhadas e especificações do Caderno de Encargos. Medição em m² de área de pavimento.</t>
  </si>
  <si>
    <t xml:space="preserve">Execução de demolições de pavimentos e escadas existentes de qualquer natureza e respectivas paredes divisórias sobrejacentes aos pavimentos, no interior do edifício, medido em m² de superfície de pavimento teórica  a demolir; o preço unitário terá de ser elaborado incluindo todas as operações e meios de acesso necessários, equipamentos, plataformas e escoramentos provisórios, remoção cuidada e armazenamento de eventuais elementos a conservar, manutenção da envolvente das zonas a intervir, reaproveitamento das vigas de madeira bom estado para utilização como vigas ou como tarugos nesta obra nos novos pavimentos, assim como o transporte e depósito em vazadouro apropriado de todos os produtos de demolição, todos os estudos (a realizar pelo empreiteiro) necessários a assegurar que os escoramentos garantem a segurança das estruturas a manter durante as operações de demolição, e todos os trabalhos necessários de acordo com as peças desenhadas e especificações do Caderno de Encargos. </t>
  </si>
  <si>
    <t xml:space="preserve">Fornecimento e montagem de estrutura metálica em reforços de escoras na fachada principal (incluindo ligação às escoras existentes), constituída por elementos de aço da classe de resistência S275J0H ou S275JR em perfis laminados a quente e chapas da classe S275JR, medido em kg, correspondente à massa de ml de secção teórica; o preço unitário terá de ser elaborado incluindo fornecimento, transporte, aplicação, meios e equipamento, chapas de ligação, goussets, corte, quinagem, ligações aparafusadas e soldadasàs escoras existentes, pintura das escoras existentes e das novas após os trabalhos de ligação das novas escoras, escoramentos provisórios, desmontagem após a utilização de estruturas provisórias, protecção contra corrosão e fogo (REI60) de estruturas definitivas, e todos os trabalhos necessários de acordo com as Peças Desenhadas e especificações do Caderno de Encargos. </t>
  </si>
  <si>
    <t>Fornecimento e aplicação de tiras de neoprenes com 10cm de largura e 1mm de espessura, coladas sobre a totalidade do comprimento das vigas de madeira, antes de colocadas os paineis de viroc, e todos os trabalhos necessários de acordo com as Peças Desenhadas e especificações das Peças Escritas.</t>
  </si>
  <si>
    <t>DEMOLIÇÕES - FASE 1</t>
  </si>
  <si>
    <t>BETÃO - FASE 1</t>
  </si>
  <si>
    <t>ESTRUTURA METÁLICA - FASE 1</t>
  </si>
  <si>
    <t>MADEIRA NOVA - FASE 1</t>
  </si>
  <si>
    <t>DIVERSOS - FASE 1</t>
  </si>
  <si>
    <t>DEMOLIÇÕES - FASE 2</t>
  </si>
  <si>
    <t>2.</t>
  </si>
  <si>
    <t>2.1</t>
  </si>
  <si>
    <t>2.1.1</t>
  </si>
  <si>
    <t>3.</t>
  </si>
  <si>
    <t>6.</t>
  </si>
  <si>
    <t>6.1</t>
  </si>
  <si>
    <t>6.2</t>
  </si>
  <si>
    <t>7.</t>
  </si>
  <si>
    <t>7.1</t>
  </si>
  <si>
    <t>8.</t>
  </si>
  <si>
    <t>8.1.</t>
  </si>
  <si>
    <t>8.1.1.</t>
  </si>
  <si>
    <t>9.2.</t>
  </si>
  <si>
    <t>9.2.3.</t>
  </si>
  <si>
    <t>9.2.1.</t>
  </si>
  <si>
    <t>9.2.2.</t>
  </si>
  <si>
    <t>10.3.</t>
  </si>
  <si>
    <t>10.3.1.</t>
  </si>
  <si>
    <t>11.</t>
  </si>
  <si>
    <t>11.1.</t>
  </si>
  <si>
    <t>11.2.</t>
  </si>
  <si>
    <t>11.3.</t>
  </si>
  <si>
    <t>11.4.</t>
  </si>
  <si>
    <t>DIVERSOS - FASE 2</t>
  </si>
  <si>
    <t>BETÃO - FASE 2</t>
  </si>
  <si>
    <t>MOVIMENTO DE TERRAS - FASE 2</t>
  </si>
  <si>
    <t>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</si>
</sst>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64" formatCode="0."/>
    <numFmt numFmtId="165" formatCode=".\1"/>
    <numFmt numFmtId="166" formatCode="0.00&quot; m² &quot;"/>
    <numFmt numFmtId="167" formatCode="0.0&quot; m³ &quot;"/>
    <numFmt numFmtId="168" formatCode="0.00&quot; m³ &quot;"/>
    <numFmt numFmtId="169" formatCode="#,##0.0&quot; kg&quot;"/>
    <numFmt numFmtId="170" formatCode="0.0&quot; m² &quot;"/>
    <numFmt numFmtId="171" formatCode="#,##0.00&quot; kg/m&quot;"/>
    <numFmt numFmtId="172" formatCode="&quot;€&quot;#,##0.00"/>
    <numFmt numFmtId="173" formatCode="#,##0.00\ &quot;€&quot;"/>
    <numFmt numFmtId="174" formatCode="0.00&quot; kg &quot;"/>
    <numFmt numFmtId="175" formatCode="#,##0.00&quot; kg&quot;"/>
    <numFmt numFmtId="176" formatCode="#,##0.0\ &quot;€&quot;"/>
    <numFmt numFmtId="177" formatCode="0&quot; un.&quot;"/>
    <numFmt numFmtId="178" formatCode="0.0000"/>
    <numFmt numFmtId="179" formatCode="#,##0&quot; l&quot;"/>
    <numFmt numFmtId="180" formatCode="&quot;m²&quot;"/>
    <numFmt numFmtId="181" formatCode="0&quot; €&quot;"/>
    <numFmt numFmtId="182" formatCode="0.00&quot;m²&quot;"/>
    <numFmt numFmtId="183" formatCode="0&quot; m&quot;"/>
    <numFmt numFmtId="184" formatCode="0.0&quot; m&quot;"/>
    <numFmt numFmtId="185" formatCode="0.00&quot; m²&quot;"/>
  </numFmts>
  <fonts count="14" x14ac:knownFonts="1">
    <font>
      <sz val="10"/>
      <name val="Arial"/>
    </font>
    <font>
      <sz val="11"/>
      <color theme="1"/>
      <name val="Calibri"/>
      <family val="2"/>
      <scheme val="minor"/>
    </font>
    <font>
      <sz val="10"/>
      <name val="Arial"/>
      <family val="2"/>
    </font>
    <font>
      <sz val="10"/>
      <name val="Arial"/>
      <family val="2"/>
    </font>
    <font>
      <b/>
      <sz val="10"/>
      <name val="Arial"/>
      <family val="2"/>
    </font>
    <font>
      <sz val="9"/>
      <name val="Arial"/>
      <family val="2"/>
    </font>
    <font>
      <b/>
      <sz val="9"/>
      <name val="Arial"/>
      <family val="2"/>
    </font>
    <font>
      <vertAlign val="superscript"/>
      <sz val="9"/>
      <name val="Arial"/>
      <family val="2"/>
    </font>
    <font>
      <i/>
      <sz val="10"/>
      <name val="Arial"/>
      <family val="2"/>
    </font>
    <font>
      <sz val="10"/>
      <color rgb="FFFF0000"/>
      <name val="Arial"/>
      <family val="2"/>
    </font>
    <font>
      <sz val="9"/>
      <color rgb="FFFF0000"/>
      <name val="Arial"/>
      <family val="2"/>
    </font>
    <font>
      <b/>
      <sz val="10"/>
      <color rgb="FFFF0000"/>
      <name val="Arial"/>
      <family val="2"/>
    </font>
    <font>
      <sz val="9"/>
      <color theme="1"/>
      <name val="Arial"/>
      <family val="2"/>
    </font>
    <font>
      <sz val="9"/>
      <color indexed="8"/>
      <name val="Arial"/>
      <family val="2"/>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1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3" fillId="0" borderId="0"/>
    <xf numFmtId="0" fontId="1" fillId="0" borderId="0"/>
  </cellStyleXfs>
  <cellXfs count="158">
    <xf numFmtId="0" fontId="0" fillId="0" borderId="0" xfId="0"/>
    <xf numFmtId="0" fontId="3" fillId="2" borderId="0" xfId="0" applyFont="1" applyFill="1" applyAlignment="1">
      <alignment vertical="center"/>
    </xf>
    <xf numFmtId="0" fontId="5" fillId="2" borderId="0" xfId="0" applyFont="1" applyFill="1" applyAlignment="1">
      <alignment horizontal="center" vertical="center"/>
    </xf>
    <xf numFmtId="1" fontId="5" fillId="2" borderId="0" xfId="0" applyNumberFormat="1" applyFont="1" applyFill="1" applyAlignment="1">
      <alignment horizontal="center" vertical="center"/>
    </xf>
    <xf numFmtId="0" fontId="3" fillId="2" borderId="1" xfId="0" applyFont="1" applyFill="1" applyBorder="1" applyAlignment="1">
      <alignment vertical="top"/>
    </xf>
    <xf numFmtId="170" fontId="5" fillId="2" borderId="0" xfId="0" applyNumberFormat="1" applyFont="1" applyFill="1" applyAlignment="1">
      <alignment horizontal="center" vertical="center"/>
    </xf>
    <xf numFmtId="2" fontId="5" fillId="2" borderId="0" xfId="0" applyNumberFormat="1" applyFont="1" applyFill="1" applyAlignment="1">
      <alignment horizontal="center" vertical="center"/>
    </xf>
    <xf numFmtId="176" fontId="5" fillId="2" borderId="2" xfId="0" applyNumberFormat="1" applyFont="1" applyFill="1" applyBorder="1" applyAlignment="1">
      <alignment horizontal="center" vertical="center"/>
    </xf>
    <xf numFmtId="0" fontId="3" fillId="2" borderId="0" xfId="0" applyFont="1" applyFill="1" applyAlignment="1">
      <alignment vertical="top"/>
    </xf>
    <xf numFmtId="176" fontId="5" fillId="2" borderId="0" xfId="0" applyNumberFormat="1" applyFont="1" applyFill="1" applyAlignment="1">
      <alignment horizontal="center" vertical="center"/>
    </xf>
    <xf numFmtId="0" fontId="3" fillId="0" borderId="0" xfId="0" applyFont="1" applyAlignment="1">
      <alignment vertical="center"/>
    </xf>
    <xf numFmtId="0" fontId="2" fillId="0" borderId="0" xfId="0" applyFont="1" applyAlignment="1">
      <alignment vertical="center"/>
    </xf>
    <xf numFmtId="1" fontId="5" fillId="0" borderId="3" xfId="0" applyNumberFormat="1" applyFont="1" applyBorder="1" applyAlignment="1">
      <alignment horizontal="center" vertical="center" wrapText="1"/>
    </xf>
    <xf numFmtId="1" fontId="5" fillId="0" borderId="4" xfId="0" applyNumberFormat="1" applyFont="1" applyBorder="1" applyAlignment="1">
      <alignment horizontal="center" vertical="center" wrapText="1"/>
    </xf>
    <xf numFmtId="0" fontId="5" fillId="0" borderId="2" xfId="0" applyFont="1" applyBorder="1" applyAlignment="1">
      <alignment horizontal="center" vertical="center" wrapText="1"/>
    </xf>
    <xf numFmtId="2" fontId="5" fillId="0" borderId="2" xfId="0" applyNumberFormat="1" applyFont="1" applyBorder="1" applyAlignment="1">
      <alignment horizontal="center" vertical="center" wrapText="1"/>
    </xf>
    <xf numFmtId="176" fontId="5" fillId="0" borderId="5" xfId="0" applyNumberFormat="1" applyFont="1" applyBorder="1" applyAlignment="1">
      <alignment horizontal="center" vertical="center" wrapText="1"/>
    </xf>
    <xf numFmtId="173" fontId="5" fillId="0" borderId="2" xfId="0" applyNumberFormat="1" applyFont="1" applyBorder="1" applyAlignment="1">
      <alignment horizontal="center" vertical="center" wrapText="1"/>
    </xf>
    <xf numFmtId="49" fontId="4" fillId="0" borderId="3" xfId="0" applyNumberFormat="1" applyFont="1" applyBorder="1" applyAlignment="1">
      <alignment horizontal="justify" vertical="top"/>
    </xf>
    <xf numFmtId="1" fontId="5" fillId="0" borderId="1" xfId="0" applyNumberFormat="1" applyFont="1" applyBorder="1" applyAlignment="1">
      <alignment horizontal="center" vertical="center" wrapText="1"/>
    </xf>
    <xf numFmtId="0" fontId="5" fillId="0" borderId="3" xfId="0" applyFont="1" applyBorder="1" applyAlignment="1">
      <alignment horizontal="center" vertical="center" wrapText="1"/>
    </xf>
    <xf numFmtId="2" fontId="5" fillId="0" borderId="0" xfId="0" applyNumberFormat="1" applyFont="1" applyAlignment="1">
      <alignment horizontal="center" vertical="center" wrapText="1"/>
    </xf>
    <xf numFmtId="0" fontId="5" fillId="0" borderId="1" xfId="0" applyFont="1" applyBorder="1" applyAlignment="1">
      <alignment horizontal="center" vertical="center" wrapText="1"/>
    </xf>
    <xf numFmtId="176" fontId="5" fillId="0" borderId="1" xfId="0" applyNumberFormat="1" applyFont="1" applyBorder="1" applyAlignment="1">
      <alignment horizontal="center" vertical="center" wrapText="1"/>
    </xf>
    <xf numFmtId="173" fontId="5" fillId="0" borderId="3" xfId="0" applyNumberFormat="1" applyFont="1" applyBorder="1" applyAlignment="1">
      <alignment horizontal="center" vertical="center" wrapText="1"/>
    </xf>
    <xf numFmtId="0" fontId="4" fillId="0" borderId="1" xfId="0" applyFont="1" applyBorder="1" applyAlignment="1" applyProtection="1">
      <alignment horizontal="justify" vertical="top"/>
      <protection locked="0"/>
    </xf>
    <xf numFmtId="2" fontId="5" fillId="0" borderId="0" xfId="0" applyNumberFormat="1" applyFont="1" applyAlignment="1" applyProtection="1">
      <alignment horizontal="center" vertical="center"/>
      <protection locked="0"/>
    </xf>
    <xf numFmtId="2" fontId="5" fillId="0" borderId="3" xfId="0" applyNumberFormat="1" applyFont="1" applyBorder="1" applyAlignment="1" applyProtection="1">
      <alignment horizontal="center" vertical="center"/>
      <protection locked="0"/>
    </xf>
    <xf numFmtId="173" fontId="5" fillId="0" borderId="3" xfId="0" applyNumberFormat="1" applyFont="1" applyBorder="1" applyAlignment="1">
      <alignment horizontal="center" vertical="center"/>
    </xf>
    <xf numFmtId="1" fontId="5" fillId="0" borderId="1" xfId="0" applyNumberFormat="1" applyFont="1" applyBorder="1" applyAlignment="1" applyProtection="1">
      <alignment horizontal="center" vertical="center"/>
      <protection locked="0"/>
    </xf>
    <xf numFmtId="173" fontId="5" fillId="0" borderId="2" xfId="0" applyNumberFormat="1" applyFont="1" applyBorder="1" applyAlignment="1">
      <alignment horizontal="center" vertical="center"/>
    </xf>
    <xf numFmtId="2" fontId="5" fillId="0" borderId="6" xfId="0" applyNumberFormat="1" applyFont="1" applyBorder="1" applyAlignment="1" applyProtection="1">
      <alignment horizontal="center" vertical="center"/>
      <protection locked="0"/>
    </xf>
    <xf numFmtId="0" fontId="5" fillId="0" borderId="6" xfId="0" applyFont="1" applyBorder="1" applyAlignment="1">
      <alignment horizontal="center" vertical="center"/>
    </xf>
    <xf numFmtId="0" fontId="5" fillId="0" borderId="0" xfId="0" applyFont="1" applyAlignment="1">
      <alignment horizontal="center" vertical="center"/>
    </xf>
    <xf numFmtId="1" fontId="5" fillId="0" borderId="0" xfId="0" applyNumberFormat="1" applyFont="1" applyAlignment="1">
      <alignment horizontal="center" vertical="center"/>
    </xf>
    <xf numFmtId="170" fontId="5" fillId="0" borderId="0" xfId="0" applyNumberFormat="1" applyFont="1" applyAlignment="1">
      <alignment horizontal="center" vertical="center"/>
    </xf>
    <xf numFmtId="165" fontId="4" fillId="0" borderId="6" xfId="0" applyNumberFormat="1" applyFont="1" applyBorder="1" applyAlignment="1">
      <alignment horizontal="justify" vertical="top"/>
    </xf>
    <xf numFmtId="168" fontId="5" fillId="0" borderId="6" xfId="0" applyNumberFormat="1" applyFont="1" applyBorder="1" applyAlignment="1">
      <alignment horizontal="center" vertical="center" wrapText="1"/>
    </xf>
    <xf numFmtId="169" fontId="5" fillId="0" borderId="6" xfId="0" applyNumberFormat="1" applyFont="1" applyBorder="1" applyAlignment="1" applyProtection="1">
      <alignment horizontal="center" vertical="center"/>
      <protection locked="0"/>
    </xf>
    <xf numFmtId="176" fontId="5" fillId="0" borderId="6" xfId="0" applyNumberFormat="1" applyFont="1" applyBorder="1" applyAlignment="1" applyProtection="1">
      <alignment horizontal="center" vertical="center"/>
      <protection locked="0"/>
    </xf>
    <xf numFmtId="173" fontId="6" fillId="0" borderId="6" xfId="0" applyNumberFormat="1" applyFont="1" applyBorder="1" applyAlignment="1">
      <alignment horizontal="center" vertical="center" wrapText="1"/>
    </xf>
    <xf numFmtId="0" fontId="3" fillId="0" borderId="0" xfId="0" applyFont="1" applyAlignment="1">
      <alignment vertical="top"/>
    </xf>
    <xf numFmtId="2" fontId="5" fillId="0" borderId="0" xfId="0" applyNumberFormat="1" applyFont="1" applyAlignment="1">
      <alignment horizontal="center" vertical="center"/>
    </xf>
    <xf numFmtId="176" fontId="5" fillId="0" borderId="2" xfId="0" applyNumberFormat="1" applyFont="1" applyBorder="1" applyAlignment="1">
      <alignment horizontal="center" vertical="center"/>
    </xf>
    <xf numFmtId="1" fontId="10" fillId="0" borderId="1" xfId="0" applyNumberFormat="1" applyFont="1" applyBorder="1" applyAlignment="1">
      <alignment horizontal="center" vertical="center" wrapText="1"/>
    </xf>
    <xf numFmtId="2" fontId="10" fillId="0" borderId="0" xfId="0" applyNumberFormat="1" applyFont="1" applyAlignment="1">
      <alignment horizontal="center" vertical="center" wrapText="1"/>
    </xf>
    <xf numFmtId="0" fontId="10" fillId="0" borderId="1" xfId="0" applyFont="1" applyBorder="1" applyAlignment="1">
      <alignment horizontal="center" vertical="center" wrapText="1"/>
    </xf>
    <xf numFmtId="176" fontId="10" fillId="0" borderId="1" xfId="0" applyNumberFormat="1" applyFont="1" applyBorder="1" applyAlignment="1">
      <alignment horizontal="center" vertical="center" wrapText="1"/>
    </xf>
    <xf numFmtId="0" fontId="9" fillId="0" borderId="0" xfId="0" applyFont="1" applyAlignment="1">
      <alignment vertical="center"/>
    </xf>
    <xf numFmtId="0" fontId="9" fillId="0" borderId="3" xfId="0" applyFont="1" applyBorder="1" applyAlignment="1">
      <alignment horizontal="center" vertical="center" wrapText="1"/>
    </xf>
    <xf numFmtId="2" fontId="10" fillId="0" borderId="0" xfId="0" applyNumberFormat="1" applyFont="1" applyAlignment="1" applyProtection="1">
      <alignment horizontal="center" vertical="center"/>
      <protection locked="0"/>
    </xf>
    <xf numFmtId="2" fontId="10" fillId="0" borderId="3" xfId="0" applyNumberFormat="1" applyFont="1" applyBorder="1" applyAlignment="1" applyProtection="1">
      <alignment horizontal="center" vertical="center"/>
      <protection locked="0"/>
    </xf>
    <xf numFmtId="2" fontId="10" fillId="0" borderId="3" xfId="0" applyNumberFormat="1" applyFont="1" applyBorder="1" applyAlignment="1">
      <alignment horizontal="center" vertical="center" wrapText="1"/>
    </xf>
    <xf numFmtId="166" fontId="10" fillId="0" borderId="1" xfId="0" quotePrefix="1" applyNumberFormat="1" applyFont="1" applyBorder="1" applyAlignment="1">
      <alignment horizontal="center" vertical="center"/>
    </xf>
    <xf numFmtId="173" fontId="10" fillId="0" borderId="3" xfId="0" applyNumberFormat="1" applyFont="1" applyBorder="1" applyAlignment="1">
      <alignment horizontal="center" vertical="center"/>
    </xf>
    <xf numFmtId="168" fontId="10" fillId="0" borderId="1" xfId="0" quotePrefix="1" applyNumberFormat="1" applyFont="1" applyBorder="1" applyAlignment="1">
      <alignment horizontal="center" vertical="center"/>
    </xf>
    <xf numFmtId="164" fontId="11" fillId="0" borderId="1" xfId="0" applyNumberFormat="1" applyFont="1" applyBorder="1" applyAlignment="1">
      <alignment horizontal="justify" vertical="top"/>
    </xf>
    <xf numFmtId="1" fontId="10" fillId="0" borderId="0" xfId="0" applyNumberFormat="1" applyFont="1" applyAlignment="1">
      <alignment horizontal="center" vertical="center"/>
    </xf>
    <xf numFmtId="171" fontId="10" fillId="0" borderId="1" xfId="0" applyNumberFormat="1" applyFont="1" applyBorder="1" applyAlignment="1" applyProtection="1">
      <alignment horizontal="center" vertical="center"/>
      <protection locked="0"/>
    </xf>
    <xf numFmtId="174" fontId="10" fillId="0" borderId="1" xfId="0" quotePrefix="1" applyNumberFormat="1" applyFont="1" applyBorder="1" applyAlignment="1">
      <alignment horizontal="center" vertical="center"/>
    </xf>
    <xf numFmtId="0" fontId="2" fillId="0" borderId="3" xfId="0" applyFont="1" applyBorder="1" applyAlignment="1">
      <alignment horizontal="center" vertical="center" wrapText="1"/>
    </xf>
    <xf numFmtId="182" fontId="5" fillId="0" borderId="3" xfId="0" applyNumberFormat="1" applyFont="1" applyBorder="1" applyAlignment="1" applyProtection="1">
      <alignment horizontal="center" vertical="center"/>
      <protection locked="0"/>
    </xf>
    <xf numFmtId="166" fontId="5" fillId="0" borderId="1" xfId="0" quotePrefix="1" applyNumberFormat="1" applyFont="1" applyBorder="1" applyAlignment="1" applyProtection="1">
      <alignment horizontal="center" vertical="center"/>
      <protection locked="0"/>
    </xf>
    <xf numFmtId="2" fontId="5" fillId="0" borderId="3" xfId="0" applyNumberFormat="1" applyFont="1" applyBorder="1" applyAlignment="1">
      <alignment horizontal="center" vertical="center" wrapText="1"/>
    </xf>
    <xf numFmtId="166" fontId="5" fillId="0" borderId="1" xfId="0" quotePrefix="1" applyNumberFormat="1" applyFont="1" applyBorder="1" applyAlignment="1">
      <alignment horizontal="center" vertical="center"/>
    </xf>
    <xf numFmtId="168" fontId="5" fillId="0" borderId="1" xfId="0" quotePrefix="1" applyNumberFormat="1" applyFont="1" applyBorder="1" applyAlignment="1" applyProtection="1">
      <alignment horizontal="center" vertical="center"/>
      <protection locked="0"/>
    </xf>
    <xf numFmtId="168" fontId="5" fillId="0" borderId="1" xfId="0" quotePrefix="1" applyNumberFormat="1" applyFont="1" applyBorder="1" applyAlignment="1">
      <alignment horizontal="center" vertical="center"/>
    </xf>
    <xf numFmtId="0" fontId="5" fillId="0" borderId="0" xfId="0" applyFont="1" applyAlignment="1">
      <alignment horizontal="center" vertical="center" wrapText="1"/>
    </xf>
    <xf numFmtId="0" fontId="2" fillId="0" borderId="0" xfId="0" applyFont="1" applyAlignment="1" applyProtection="1">
      <alignment vertical="center"/>
      <protection locked="0"/>
    </xf>
    <xf numFmtId="164" fontId="4" fillId="0" borderId="1" xfId="0" applyNumberFormat="1" applyFont="1" applyBorder="1" applyAlignment="1">
      <alignment horizontal="justify" vertical="top"/>
    </xf>
    <xf numFmtId="170" fontId="5" fillId="0" borderId="1" xfId="0" applyNumberFormat="1" applyFont="1" applyBorder="1" applyAlignment="1">
      <alignment horizontal="center" vertical="center"/>
    </xf>
    <xf numFmtId="0" fontId="5" fillId="0" borderId="3" xfId="0" applyFont="1" applyBorder="1" applyAlignment="1" applyProtection="1">
      <alignment horizontal="center" vertical="center"/>
      <protection locked="0"/>
    </xf>
    <xf numFmtId="166" fontId="5" fillId="0" borderId="1" xfId="0" applyNumberFormat="1" applyFont="1" applyBorder="1" applyAlignment="1" applyProtection="1">
      <alignment horizontal="center" vertical="center"/>
      <protection locked="0"/>
    </xf>
    <xf numFmtId="180" fontId="5" fillId="0" borderId="1" xfId="0" applyNumberFormat="1" applyFont="1" applyBorder="1" applyAlignment="1" applyProtection="1">
      <alignment horizontal="center" vertical="center"/>
      <protection locked="0"/>
    </xf>
    <xf numFmtId="180" fontId="5" fillId="0" borderId="3" xfId="0" applyNumberFormat="1" applyFont="1" applyBorder="1" applyAlignment="1" applyProtection="1">
      <alignment horizontal="center" vertical="center"/>
      <protection locked="0"/>
    </xf>
    <xf numFmtId="167" fontId="5" fillId="0" borderId="3" xfId="0" applyNumberFormat="1"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5" fillId="0" borderId="1" xfId="0" applyFont="1" applyBorder="1" applyAlignment="1" applyProtection="1">
      <alignment horizontal="center" vertical="center"/>
      <protection locked="0"/>
    </xf>
    <xf numFmtId="168"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xf>
    <xf numFmtId="168" fontId="5" fillId="0" borderId="0" xfId="0" applyNumberFormat="1" applyFont="1" applyAlignment="1">
      <alignment horizontal="center" vertical="center" wrapText="1"/>
    </xf>
    <xf numFmtId="10" fontId="2" fillId="0" borderId="0" xfId="0" applyNumberFormat="1" applyFont="1" applyAlignment="1">
      <alignment vertical="center"/>
    </xf>
    <xf numFmtId="180" fontId="5" fillId="0" borderId="1" xfId="0" applyNumberFormat="1" applyFont="1" applyBorder="1" applyAlignment="1" applyProtection="1">
      <alignment horizontal="center"/>
      <protection locked="0"/>
    </xf>
    <xf numFmtId="0" fontId="5" fillId="0" borderId="7" xfId="0" applyFont="1" applyBorder="1" applyAlignment="1" applyProtection="1">
      <alignment horizontal="center" vertical="center"/>
      <protection locked="0"/>
    </xf>
    <xf numFmtId="166" fontId="2" fillId="0" borderId="0" xfId="0" applyNumberFormat="1" applyFont="1" applyAlignment="1" applyProtection="1">
      <alignment horizontal="center" vertical="center"/>
      <protection locked="0"/>
    </xf>
    <xf numFmtId="172" fontId="2" fillId="0" borderId="0" xfId="0" applyNumberFormat="1" applyFont="1" applyAlignment="1" applyProtection="1">
      <alignment horizontal="center" vertical="center"/>
      <protection locked="0"/>
    </xf>
    <xf numFmtId="166" fontId="5" fillId="0" borderId="0" xfId="0" applyNumberFormat="1" applyFont="1" applyAlignment="1">
      <alignment horizontal="center" vertical="center"/>
    </xf>
    <xf numFmtId="1" fontId="5" fillId="0" borderId="3" xfId="0" applyNumberFormat="1" applyFont="1" applyBorder="1" applyAlignment="1" applyProtection="1">
      <alignment horizontal="center" vertical="center"/>
      <protection locked="0"/>
    </xf>
    <xf numFmtId="2" fontId="5" fillId="0" borderId="7" xfId="0" applyNumberFormat="1" applyFont="1" applyBorder="1" applyAlignment="1" applyProtection="1">
      <alignment horizontal="center" vertical="center"/>
      <protection locked="0"/>
    </xf>
    <xf numFmtId="175" fontId="5" fillId="0" borderId="3" xfId="0" quotePrefix="1" applyNumberFormat="1" applyFont="1" applyBorder="1" applyAlignment="1">
      <alignment horizontal="center" vertical="center"/>
    </xf>
    <xf numFmtId="168" fontId="5" fillId="0" borderId="3" xfId="0" quotePrefix="1" applyNumberFormat="1" applyFont="1" applyBorder="1" applyAlignment="1" applyProtection="1">
      <alignment horizontal="center" vertical="center"/>
      <protection locked="0"/>
    </xf>
    <xf numFmtId="171" fontId="5" fillId="0" borderId="1" xfId="0" applyNumberFormat="1" applyFont="1" applyBorder="1" applyAlignment="1" applyProtection="1">
      <alignment horizontal="center" vertical="center"/>
      <protection locked="0"/>
    </xf>
    <xf numFmtId="174" fontId="5" fillId="0" borderId="1" xfId="0" quotePrefix="1" applyNumberFormat="1" applyFont="1" applyBorder="1" applyAlignment="1">
      <alignment horizontal="center" vertical="center"/>
    </xf>
    <xf numFmtId="2" fontId="5" fillId="0" borderId="3" xfId="0" applyNumberFormat="1" applyFont="1" applyBorder="1" applyAlignment="1">
      <alignment horizontal="center" vertical="center"/>
    </xf>
    <xf numFmtId="2" fontId="5" fillId="0" borderId="1" xfId="0" applyNumberFormat="1" applyFont="1" applyBorder="1" applyAlignment="1" applyProtection="1">
      <alignment horizontal="center" vertical="center"/>
      <protection locked="0"/>
    </xf>
    <xf numFmtId="2" fontId="5" fillId="0" borderId="7" xfId="0" applyNumberFormat="1" applyFont="1" applyBorder="1" applyAlignment="1">
      <alignment horizontal="center" vertical="center"/>
    </xf>
    <xf numFmtId="184" fontId="5" fillId="0" borderId="1" xfId="0" quotePrefix="1" applyNumberFormat="1" applyFont="1" applyBorder="1" applyAlignment="1">
      <alignment horizontal="center" vertical="center"/>
    </xf>
    <xf numFmtId="164" fontId="2" fillId="0" borderId="1" xfId="0" applyNumberFormat="1" applyFont="1" applyBorder="1" applyAlignment="1">
      <alignment horizontal="justify" vertical="top"/>
    </xf>
    <xf numFmtId="164" fontId="4" fillId="0" borderId="1" xfId="0" applyNumberFormat="1" applyFont="1" applyBorder="1" applyAlignment="1">
      <alignment horizontal="left" vertical="top"/>
    </xf>
    <xf numFmtId="0" fontId="4" fillId="0" borderId="0" xfId="0" applyFont="1" applyAlignment="1">
      <alignment horizontal="left" vertical="center"/>
    </xf>
    <xf numFmtId="164" fontId="4" fillId="0" borderId="3" xfId="0" applyNumberFormat="1" applyFont="1" applyBorder="1" applyAlignment="1">
      <alignment horizontal="justify" vertical="top"/>
    </xf>
    <xf numFmtId="0" fontId="8" fillId="0" borderId="0" xfId="0" applyFont="1" applyAlignment="1" applyProtection="1">
      <alignment vertical="center"/>
      <protection locked="0"/>
    </xf>
    <xf numFmtId="176" fontId="5" fillId="0" borderId="3" xfId="0" applyNumberFormat="1" applyFont="1" applyBorder="1" applyAlignment="1">
      <alignment horizontal="center" vertical="center" wrapText="1"/>
    </xf>
    <xf numFmtId="178" fontId="5" fillId="0" borderId="0" xfId="0" applyNumberFormat="1" applyFont="1" applyAlignment="1" applyProtection="1">
      <alignment horizontal="center" vertical="center"/>
      <protection locked="0"/>
    </xf>
    <xf numFmtId="168" fontId="5" fillId="0" borderId="1" xfId="0" applyNumberFormat="1" applyFont="1" applyBorder="1" applyAlignment="1">
      <alignment horizontal="center" vertical="center"/>
    </xf>
    <xf numFmtId="176" fontId="5" fillId="0" borderId="1" xfId="0" applyNumberFormat="1" applyFont="1" applyBorder="1" applyAlignment="1" applyProtection="1">
      <alignment horizontal="center" vertical="center"/>
      <protection locked="0"/>
    </xf>
    <xf numFmtId="179" fontId="5" fillId="0" borderId="1" xfId="0" applyNumberFormat="1" applyFont="1" applyBorder="1" applyAlignment="1" applyProtection="1">
      <alignment horizontal="center" vertical="center"/>
      <protection locked="0"/>
    </xf>
    <xf numFmtId="0" fontId="5" fillId="0" borderId="3" xfId="0" applyFont="1" applyBorder="1" applyAlignment="1">
      <alignment horizontal="center"/>
    </xf>
    <xf numFmtId="0" fontId="5" fillId="0" borderId="0" xfId="0" applyFont="1"/>
    <xf numFmtId="176" fontId="5" fillId="0" borderId="3" xfId="0" applyNumberFormat="1" applyFont="1" applyBorder="1" applyAlignment="1">
      <alignment horizontal="center" vertical="center"/>
    </xf>
    <xf numFmtId="166" fontId="5" fillId="0" borderId="3" xfId="0" quotePrefix="1" applyNumberFormat="1" applyFont="1" applyBorder="1" applyAlignment="1" applyProtection="1">
      <alignment horizontal="center" vertical="center"/>
      <protection locked="0"/>
    </xf>
    <xf numFmtId="0" fontId="2" fillId="0" borderId="3" xfId="0" applyFont="1" applyBorder="1" applyAlignment="1">
      <alignment vertical="center"/>
    </xf>
    <xf numFmtId="177" fontId="5" fillId="0" borderId="3" xfId="0" applyNumberFormat="1" applyFont="1" applyBorder="1" applyAlignment="1">
      <alignment horizontal="center"/>
    </xf>
    <xf numFmtId="183" fontId="5" fillId="0" borderId="3" xfId="0" applyNumberFormat="1" applyFont="1" applyBorder="1" applyAlignment="1">
      <alignment horizontal="center"/>
    </xf>
    <xf numFmtId="181" fontId="5" fillId="0" borderId="1" xfId="0" applyNumberFormat="1" applyFont="1" applyBorder="1" applyAlignment="1">
      <alignment horizontal="center"/>
    </xf>
    <xf numFmtId="166" fontId="5" fillId="0" borderId="0" xfId="0" quotePrefix="1" applyNumberFormat="1" applyFont="1" applyAlignment="1" applyProtection="1">
      <alignment horizontal="center" vertical="center"/>
      <protection locked="0"/>
    </xf>
    <xf numFmtId="185" fontId="12" fillId="0" borderId="3" xfId="0" applyNumberFormat="1" applyFont="1" applyBorder="1" applyAlignment="1">
      <alignment horizontal="center"/>
    </xf>
    <xf numFmtId="0" fontId="12" fillId="0" borderId="3" xfId="0" applyFont="1" applyBorder="1" applyAlignment="1">
      <alignment horizontal="center"/>
    </xf>
    <xf numFmtId="2" fontId="12" fillId="0" borderId="3" xfId="0" applyNumberFormat="1" applyFont="1" applyBorder="1" applyAlignment="1">
      <alignment horizontal="center"/>
    </xf>
    <xf numFmtId="1" fontId="12" fillId="0" borderId="3" xfId="0" applyNumberFormat="1" applyFont="1" applyBorder="1" applyAlignment="1">
      <alignment horizontal="center"/>
    </xf>
    <xf numFmtId="166" fontId="5" fillId="0" borderId="2" xfId="0" applyNumberFormat="1" applyFont="1" applyBorder="1" applyAlignment="1">
      <alignment horizontal="center" vertical="center"/>
    </xf>
    <xf numFmtId="173" fontId="5" fillId="0" borderId="0" xfId="0" applyNumberFormat="1" applyFont="1" applyAlignment="1">
      <alignment horizontal="center" vertical="center"/>
    </xf>
    <xf numFmtId="0" fontId="12" fillId="0" borderId="0" xfId="0" applyFont="1" applyAlignment="1">
      <alignment horizontal="center"/>
    </xf>
    <xf numFmtId="0" fontId="12" fillId="0" borderId="3" xfId="0" applyFont="1" applyBorder="1" applyAlignment="1">
      <alignment horizontal="right" vertical="top"/>
    </xf>
    <xf numFmtId="0" fontId="12" fillId="0" borderId="3" xfId="0" applyFont="1" applyBorder="1" applyAlignment="1">
      <alignment vertical="top"/>
    </xf>
    <xf numFmtId="0" fontId="4" fillId="0" borderId="6" xfId="0" applyFont="1" applyBorder="1" applyAlignment="1">
      <alignment horizontal="justify" vertical="top" wrapText="1"/>
    </xf>
    <xf numFmtId="0" fontId="3" fillId="0" borderId="0" xfId="0" applyFont="1" applyAlignment="1">
      <alignment vertical="top" wrapText="1"/>
    </xf>
    <xf numFmtId="0" fontId="3" fillId="2" borderId="0" xfId="0" applyFont="1" applyFill="1" applyAlignment="1">
      <alignment vertical="top" wrapText="1"/>
    </xf>
    <xf numFmtId="0" fontId="2" fillId="2" borderId="0" xfId="0" applyFont="1" applyFill="1" applyAlignment="1">
      <alignment vertical="top" wrapText="1"/>
    </xf>
    <xf numFmtId="0" fontId="5" fillId="0" borderId="3" xfId="0" applyFont="1" applyBorder="1" applyAlignment="1">
      <alignment horizontal="justify" vertical="top" wrapText="1"/>
    </xf>
    <xf numFmtId="0" fontId="5" fillId="0" borderId="0" xfId="0" applyFont="1" applyAlignment="1">
      <alignment horizontal="right" vertical="top"/>
    </xf>
    <xf numFmtId="0" fontId="5" fillId="0" borderId="3" xfId="0" applyFont="1" applyBorder="1" applyAlignment="1">
      <alignment horizontal="center" vertical="top" wrapText="1"/>
    </xf>
    <xf numFmtId="0" fontId="10" fillId="0" borderId="3" xfId="0" applyFont="1" applyBorder="1" applyAlignment="1">
      <alignment horizontal="center" vertical="top" wrapText="1"/>
    </xf>
    <xf numFmtId="0" fontId="5" fillId="0" borderId="3" xfId="0" applyFont="1" applyBorder="1" applyAlignment="1" applyProtection="1">
      <alignment horizontal="right" vertical="top" wrapText="1"/>
      <protection locked="0"/>
    </xf>
    <xf numFmtId="0" fontId="5" fillId="0" borderId="3" xfId="0" applyFont="1" applyBorder="1" applyAlignment="1" applyProtection="1">
      <alignment horizontal="justify" vertical="top" wrapText="1"/>
      <protection locked="0"/>
    </xf>
    <xf numFmtId="0" fontId="5" fillId="0" borderId="3" xfId="0" applyFont="1" applyBorder="1" applyAlignment="1">
      <alignment horizontal="left" vertical="top"/>
    </xf>
    <xf numFmtId="0" fontId="5" fillId="0" borderId="3" xfId="0" applyFont="1" applyBorder="1" applyAlignment="1">
      <alignment horizontal="right" vertical="top" wrapText="1"/>
    </xf>
    <xf numFmtId="49" fontId="5" fillId="0" borderId="3" xfId="0" applyNumberFormat="1" applyFont="1" applyBorder="1" applyAlignment="1">
      <alignment horizontal="justify" vertical="top" wrapText="1"/>
    </xf>
    <xf numFmtId="2" fontId="10" fillId="0" borderId="3" xfId="0" applyNumberFormat="1" applyFont="1" applyBorder="1" applyAlignment="1">
      <alignment horizontal="right" vertical="top" wrapText="1"/>
    </xf>
    <xf numFmtId="0" fontId="5" fillId="0" borderId="3" xfId="0" applyFont="1" applyBorder="1" applyAlignment="1" applyProtection="1">
      <alignment horizontal="justify" vertical="top"/>
      <protection locked="0"/>
    </xf>
    <xf numFmtId="2" fontId="5" fillId="0" borderId="3" xfId="0" applyNumberFormat="1" applyFont="1" applyBorder="1" applyAlignment="1">
      <alignment horizontal="right" vertical="top" wrapText="1"/>
    </xf>
    <xf numFmtId="0" fontId="13" fillId="0" borderId="3" xfId="0" applyFont="1" applyBorder="1" applyAlignment="1">
      <alignment horizontal="left" vertical="top"/>
    </xf>
    <xf numFmtId="49" fontId="13" fillId="0" borderId="3" xfId="0" applyNumberFormat="1" applyFont="1" applyBorder="1" applyAlignment="1">
      <alignment horizontal="right" vertical="top"/>
    </xf>
    <xf numFmtId="0" fontId="5" fillId="0" borderId="3" xfId="0" applyFont="1" applyBorder="1" applyAlignment="1">
      <alignment horizontal="right" vertical="top"/>
    </xf>
    <xf numFmtId="0" fontId="5" fillId="0" borderId="3" xfId="0" applyFont="1" applyBorder="1" applyAlignment="1">
      <alignment horizontal="left" vertical="top" wrapText="1"/>
    </xf>
    <xf numFmtId="0" fontId="13" fillId="0" borderId="3" xfId="0" applyFont="1" applyBorder="1" applyAlignment="1">
      <alignment horizontal="right" vertical="top"/>
    </xf>
    <xf numFmtId="0" fontId="5" fillId="0" borderId="3" xfId="0" applyFont="1" applyBorder="1" applyAlignment="1" applyProtection="1">
      <alignment horizontal="left" vertical="top" wrapText="1"/>
      <protection locked="0"/>
    </xf>
    <xf numFmtId="0" fontId="3" fillId="3" borderId="0" xfId="0" applyFont="1" applyFill="1" applyAlignment="1">
      <alignment vertical="center"/>
    </xf>
    <xf numFmtId="0" fontId="2" fillId="3" borderId="0" xfId="0" applyFont="1" applyFill="1" applyAlignment="1">
      <alignment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cellXfs>
  <cellStyles count="3">
    <cellStyle name="Normal" xfId="0" builtinId="0"/>
    <cellStyle name="Normal 2" xfId="1" xr:uid="{00000000-0005-0000-0000-000001000000}"/>
    <cellStyle name="Normal 3" xfId="2" xr:uid="{1B83C733-35FE-49CF-93F3-76F32CB28EDC}"/>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L239"/>
  <sheetViews>
    <sheetView showGridLines="0" showZeros="0" tabSelected="1" view="pageBreakPreview" topLeftCell="A217" zoomScale="40" zoomScaleNormal="100" zoomScaleSheetLayoutView="40" zoomScalePageLayoutView="60" workbookViewId="0">
      <selection activeCell="N9" sqref="N8:N9"/>
    </sheetView>
  </sheetViews>
  <sheetFormatPr defaultRowHeight="12.75" x14ac:dyDescent="0.2"/>
  <cols>
    <col min="1" max="1" width="6.5703125" style="8" customWidth="1"/>
    <col min="2" max="2" width="31.42578125" style="127" customWidth="1"/>
    <col min="3" max="3" width="6.140625" style="3" bestFit="1" customWidth="1"/>
    <col min="4" max="4" width="9.5703125" style="2" bestFit="1" customWidth="1"/>
    <col min="5" max="5" width="7.5703125" style="6" bestFit="1" customWidth="1"/>
    <col min="6" max="6" width="10.5703125" style="2" bestFit="1" customWidth="1"/>
    <col min="7" max="7" width="11" style="2" customWidth="1"/>
    <col min="8" max="8" width="11.140625" style="2" bestFit="1" customWidth="1"/>
    <col min="9" max="9" width="10.28515625" style="9" bestFit="1" customWidth="1"/>
    <col min="10" max="10" width="12.42578125" style="121" customWidth="1"/>
    <col min="11" max="11" width="13.42578125" style="1" bestFit="1" customWidth="1"/>
    <col min="12" max="16384" width="9.140625" style="1"/>
  </cols>
  <sheetData>
    <row r="1" spans="1:12" s="10" customFormat="1" ht="12.75" customHeight="1" x14ac:dyDescent="0.2">
      <c r="A1" s="149" t="s">
        <v>16</v>
      </c>
      <c r="B1" s="150"/>
      <c r="C1" s="155" t="s">
        <v>15</v>
      </c>
      <c r="D1" s="156"/>
      <c r="E1" s="156"/>
      <c r="F1" s="157"/>
      <c r="G1" s="155" t="s">
        <v>0</v>
      </c>
      <c r="H1" s="156"/>
      <c r="I1" s="156"/>
      <c r="J1" s="157"/>
      <c r="L1" s="147"/>
    </row>
    <row r="2" spans="1:12" s="10" customFormat="1" x14ac:dyDescent="0.2">
      <c r="A2" s="151"/>
      <c r="B2" s="152"/>
      <c r="C2" s="12" t="s">
        <v>1</v>
      </c>
      <c r="D2" s="155" t="s">
        <v>14</v>
      </c>
      <c r="E2" s="156"/>
      <c r="F2" s="157"/>
      <c r="G2" s="155" t="s">
        <v>2</v>
      </c>
      <c r="H2" s="157"/>
      <c r="I2" s="155" t="s">
        <v>3</v>
      </c>
      <c r="J2" s="157"/>
      <c r="L2" s="147"/>
    </row>
    <row r="3" spans="1:12" s="10" customFormat="1" ht="22.5" customHeight="1" x14ac:dyDescent="0.2">
      <c r="A3" s="153"/>
      <c r="B3" s="154"/>
      <c r="C3" s="13" t="s">
        <v>4</v>
      </c>
      <c r="D3" s="14" t="s">
        <v>11</v>
      </c>
      <c r="E3" s="15" t="s">
        <v>5</v>
      </c>
      <c r="F3" s="14" t="s">
        <v>6</v>
      </c>
      <c r="G3" s="14" t="s">
        <v>7</v>
      </c>
      <c r="H3" s="14" t="s">
        <v>8</v>
      </c>
      <c r="I3" s="16" t="s">
        <v>9</v>
      </c>
      <c r="J3" s="17" t="s">
        <v>8</v>
      </c>
      <c r="L3" s="147"/>
    </row>
    <row r="4" spans="1:12" s="11" customFormat="1" x14ac:dyDescent="0.2">
      <c r="A4" s="18" t="s">
        <v>21</v>
      </c>
      <c r="B4" s="129" t="s">
        <v>84</v>
      </c>
      <c r="C4" s="19"/>
      <c r="D4" s="20"/>
      <c r="E4" s="21"/>
      <c r="F4" s="20"/>
      <c r="G4" s="22"/>
      <c r="H4" s="20"/>
      <c r="I4" s="23"/>
      <c r="J4" s="24"/>
      <c r="L4" s="148"/>
    </row>
    <row r="5" spans="1:12" s="11" customFormat="1" ht="372" x14ac:dyDescent="0.2">
      <c r="A5" s="25" t="s">
        <v>22</v>
      </c>
      <c r="B5" s="129" t="s">
        <v>81</v>
      </c>
      <c r="C5" s="19"/>
      <c r="D5" s="20"/>
      <c r="E5" s="20"/>
      <c r="F5" s="20"/>
      <c r="G5" s="20"/>
      <c r="H5" s="20"/>
      <c r="I5" s="23"/>
      <c r="J5" s="24"/>
      <c r="L5" s="148"/>
    </row>
    <row r="6" spans="1:12" s="11" customFormat="1" x14ac:dyDescent="0.2">
      <c r="A6" s="60"/>
      <c r="B6" s="130" t="s">
        <v>27</v>
      </c>
      <c r="C6" s="19">
        <v>1</v>
      </c>
      <c r="D6" s="116">
        <v>15</v>
      </c>
      <c r="E6" s="26"/>
      <c r="F6" s="27"/>
      <c r="G6" s="62">
        <f t="shared" ref="G6:G9" si="0">PRODUCT(C6:F6)</f>
        <v>15</v>
      </c>
      <c r="H6" s="20"/>
      <c r="I6" s="23"/>
      <c r="J6" s="24"/>
    </row>
    <row r="7" spans="1:12" s="11" customFormat="1" x14ac:dyDescent="0.2">
      <c r="A7" s="60"/>
      <c r="B7" s="130" t="s">
        <v>28</v>
      </c>
      <c r="C7" s="19">
        <v>1</v>
      </c>
      <c r="D7" s="116">
        <v>20</v>
      </c>
      <c r="E7" s="26"/>
      <c r="F7" s="27"/>
      <c r="G7" s="62">
        <f t="shared" si="0"/>
        <v>20</v>
      </c>
      <c r="H7" s="20"/>
      <c r="I7" s="23"/>
      <c r="J7" s="24"/>
    </row>
    <row r="8" spans="1:12" s="11" customFormat="1" x14ac:dyDescent="0.2">
      <c r="A8" s="60"/>
      <c r="B8" s="130" t="s">
        <v>29</v>
      </c>
      <c r="C8" s="19">
        <v>1</v>
      </c>
      <c r="D8" s="116">
        <v>20</v>
      </c>
      <c r="E8" s="26"/>
      <c r="F8" s="27"/>
      <c r="G8" s="62">
        <f t="shared" si="0"/>
        <v>20</v>
      </c>
      <c r="H8" s="20"/>
      <c r="I8" s="23"/>
      <c r="J8" s="24"/>
    </row>
    <row r="9" spans="1:12" s="11" customFormat="1" x14ac:dyDescent="0.2">
      <c r="A9" s="60"/>
      <c r="B9" s="130" t="s">
        <v>32</v>
      </c>
      <c r="C9" s="19">
        <v>1</v>
      </c>
      <c r="D9" s="116">
        <v>30</v>
      </c>
      <c r="E9" s="26"/>
      <c r="F9" s="27"/>
      <c r="G9" s="62">
        <f t="shared" si="0"/>
        <v>30</v>
      </c>
      <c r="H9" s="20"/>
      <c r="I9" s="23"/>
      <c r="J9" s="24"/>
    </row>
    <row r="10" spans="1:12" s="11" customFormat="1" x14ac:dyDescent="0.2">
      <c r="A10" s="60"/>
      <c r="B10" s="131"/>
      <c r="C10" s="19"/>
      <c r="D10" s="63"/>
      <c r="E10" s="21"/>
      <c r="F10" s="63"/>
      <c r="G10" s="22"/>
      <c r="H10" s="64">
        <f>SUM(G6:G10)</f>
        <v>85</v>
      </c>
      <c r="I10" s="23"/>
      <c r="J10" s="28">
        <f>H10*I10</f>
        <v>0</v>
      </c>
    </row>
    <row r="11" spans="1:12" s="48" customFormat="1" x14ac:dyDescent="0.2">
      <c r="A11" s="49"/>
      <c r="B11" s="132"/>
      <c r="C11" s="44"/>
      <c r="D11" s="52"/>
      <c r="E11" s="45"/>
      <c r="F11" s="52"/>
      <c r="G11" s="46"/>
      <c r="H11" s="53"/>
      <c r="I11" s="47"/>
      <c r="J11" s="54"/>
    </row>
    <row r="12" spans="1:12" s="68" customFormat="1" x14ac:dyDescent="0.2">
      <c r="A12" s="25"/>
      <c r="B12" s="134"/>
      <c r="C12" s="29"/>
      <c r="D12" s="27"/>
      <c r="E12" s="26"/>
      <c r="F12" s="27"/>
      <c r="G12" s="76"/>
      <c r="H12" s="90"/>
      <c r="I12" s="79"/>
      <c r="J12" s="28"/>
    </row>
    <row r="13" spans="1:12" s="11" customFormat="1" x14ac:dyDescent="0.2">
      <c r="A13" s="69" t="s">
        <v>90</v>
      </c>
      <c r="B13" s="129" t="s">
        <v>85</v>
      </c>
      <c r="C13" s="29"/>
      <c r="D13" s="27"/>
      <c r="E13" s="26"/>
      <c r="F13" s="27"/>
      <c r="G13" s="70"/>
      <c r="H13" s="71"/>
      <c r="I13" s="23"/>
      <c r="J13" s="24">
        <f>+I13*H13</f>
        <v>0</v>
      </c>
    </row>
    <row r="14" spans="1:12" s="68" customFormat="1" ht="276" x14ac:dyDescent="0.2">
      <c r="A14" s="25" t="s">
        <v>91</v>
      </c>
      <c r="B14" s="134" t="s">
        <v>41</v>
      </c>
      <c r="C14" s="29"/>
      <c r="D14" s="71"/>
      <c r="E14" s="26"/>
      <c r="F14" s="71"/>
      <c r="G14" s="72"/>
      <c r="H14" s="71"/>
      <c r="I14" s="23"/>
      <c r="J14" s="24">
        <f>+I14*H14</f>
        <v>0</v>
      </c>
    </row>
    <row r="15" spans="1:12" s="11" customFormat="1" ht="36" x14ac:dyDescent="0.2">
      <c r="A15" s="69" t="s">
        <v>92</v>
      </c>
      <c r="B15" s="144" t="s">
        <v>39</v>
      </c>
      <c r="C15" s="29"/>
      <c r="D15" s="27"/>
      <c r="E15" s="26"/>
      <c r="F15" s="27"/>
      <c r="G15" s="33"/>
      <c r="H15" s="66"/>
      <c r="I15" s="23"/>
      <c r="J15" s="28"/>
      <c r="K15" s="81"/>
    </row>
    <row r="16" spans="1:12" s="11" customFormat="1" x14ac:dyDescent="0.2">
      <c r="A16" s="69"/>
      <c r="B16" s="123"/>
      <c r="C16" s="117">
        <v>1</v>
      </c>
      <c r="D16" s="116">
        <v>0.05</v>
      </c>
      <c r="E16" s="118"/>
      <c r="F16" s="118">
        <v>3.25</v>
      </c>
      <c r="G16" s="65">
        <f t="shared" ref="G16:G17" si="1">PRODUCT(C16:F16)</f>
        <v>0.16250000000000001</v>
      </c>
      <c r="H16" s="66"/>
      <c r="I16" s="23"/>
      <c r="J16" s="28"/>
      <c r="K16" s="81"/>
    </row>
    <row r="17" spans="1:11" s="11" customFormat="1" x14ac:dyDescent="0.2">
      <c r="A17" s="69"/>
      <c r="B17" s="123" t="s">
        <v>31</v>
      </c>
      <c r="C17" s="117">
        <v>1</v>
      </c>
      <c r="D17" s="116">
        <v>0.1</v>
      </c>
      <c r="E17" s="118"/>
      <c r="F17" s="118">
        <v>3.25</v>
      </c>
      <c r="G17" s="65">
        <f t="shared" si="1"/>
        <v>0.32500000000000001</v>
      </c>
      <c r="H17" s="66"/>
      <c r="I17" s="23"/>
      <c r="J17" s="28"/>
      <c r="K17" s="81"/>
    </row>
    <row r="18" spans="1:11" s="11" customFormat="1" x14ac:dyDescent="0.2">
      <c r="A18" s="69"/>
      <c r="B18" s="129"/>
      <c r="C18" s="29"/>
      <c r="D18" s="27"/>
      <c r="E18" s="26"/>
      <c r="F18" s="27"/>
      <c r="G18" s="33"/>
      <c r="H18" s="66">
        <f>SUM(G16:G18)</f>
        <v>0.48750000000000004</v>
      </c>
      <c r="I18" s="23"/>
      <c r="J18" s="28">
        <f>H18*I18</f>
        <v>0</v>
      </c>
      <c r="K18" s="81"/>
    </row>
    <row r="19" spans="1:11" s="11" customFormat="1" x14ac:dyDescent="0.2">
      <c r="A19" s="69"/>
      <c r="B19" s="129"/>
      <c r="C19" s="29"/>
      <c r="D19" s="27"/>
      <c r="E19" s="26"/>
      <c r="F19" s="27"/>
      <c r="G19" s="33"/>
      <c r="H19" s="66"/>
      <c r="I19" s="23"/>
      <c r="J19" s="28"/>
      <c r="K19" s="81"/>
    </row>
    <row r="20" spans="1:11" s="99" customFormat="1" x14ac:dyDescent="0.2">
      <c r="A20" s="98" t="s">
        <v>93</v>
      </c>
      <c r="B20" s="137" t="s">
        <v>86</v>
      </c>
      <c r="C20" s="29"/>
      <c r="D20" s="27"/>
      <c r="E20" s="26"/>
      <c r="F20" s="27"/>
      <c r="G20" s="33"/>
      <c r="H20" s="66"/>
      <c r="I20" s="23"/>
      <c r="J20" s="28"/>
    </row>
    <row r="21" spans="1:11" s="11" customFormat="1" ht="336" x14ac:dyDescent="0.2">
      <c r="A21" s="25" t="s">
        <v>10</v>
      </c>
      <c r="B21" s="134" t="s">
        <v>68</v>
      </c>
      <c r="C21" s="29"/>
      <c r="D21" s="27"/>
      <c r="E21" s="26"/>
      <c r="F21" s="27"/>
      <c r="G21" s="33"/>
      <c r="H21" s="66"/>
      <c r="I21" s="23"/>
      <c r="J21" s="28"/>
    </row>
    <row r="22" spans="1:11" s="48" customFormat="1" x14ac:dyDescent="0.2">
      <c r="A22" s="56"/>
      <c r="B22" s="138"/>
      <c r="C22" s="57"/>
      <c r="D22" s="51"/>
      <c r="E22" s="50"/>
      <c r="F22" s="58"/>
      <c r="G22" s="59"/>
      <c r="H22" s="59"/>
      <c r="I22" s="47"/>
      <c r="J22" s="54"/>
    </row>
    <row r="23" spans="1:11" s="11" customFormat="1" x14ac:dyDescent="0.2">
      <c r="A23" s="69" t="s">
        <v>19</v>
      </c>
      <c r="B23" s="139" t="s">
        <v>44</v>
      </c>
      <c r="C23" s="34"/>
      <c r="D23" s="27"/>
      <c r="E23" s="26"/>
      <c r="F23" s="91"/>
      <c r="G23" s="92"/>
      <c r="H23" s="92"/>
      <c r="I23" s="23"/>
      <c r="J23" s="28"/>
    </row>
    <row r="24" spans="1:11" s="11" customFormat="1" x14ac:dyDescent="0.2">
      <c r="A24" s="69"/>
      <c r="B24" s="136" t="s">
        <v>49</v>
      </c>
      <c r="C24" s="117">
        <v>1</v>
      </c>
      <c r="D24" s="118">
        <v>1.81</v>
      </c>
      <c r="E24" s="26"/>
      <c r="F24" s="91">
        <v>15</v>
      </c>
      <c r="G24" s="92">
        <f>PRODUCT(C24:F24)</f>
        <v>27.150000000000002</v>
      </c>
      <c r="H24" s="92"/>
      <c r="I24" s="23"/>
      <c r="J24" s="28"/>
    </row>
    <row r="25" spans="1:11" s="11" customFormat="1" x14ac:dyDescent="0.2">
      <c r="A25" s="69"/>
      <c r="B25" s="124"/>
      <c r="C25" s="117">
        <v>2</v>
      </c>
      <c r="D25" s="118">
        <v>0.55000000000000004</v>
      </c>
      <c r="E25" s="26"/>
      <c r="F25" s="91">
        <v>15</v>
      </c>
      <c r="G25" s="92">
        <f t="shared" ref="G25:G27" si="2">PRODUCT(C25:F25)</f>
        <v>16.5</v>
      </c>
      <c r="H25" s="92"/>
      <c r="I25" s="23"/>
      <c r="J25" s="28"/>
    </row>
    <row r="26" spans="1:11" s="11" customFormat="1" x14ac:dyDescent="0.2">
      <c r="A26" s="69"/>
      <c r="B26" s="124"/>
      <c r="C26" s="117">
        <v>1</v>
      </c>
      <c r="D26" s="118">
        <v>2.25</v>
      </c>
      <c r="E26" s="26"/>
      <c r="F26" s="91">
        <v>15</v>
      </c>
      <c r="G26" s="92">
        <f t="shared" si="2"/>
        <v>33.75</v>
      </c>
      <c r="H26" s="92"/>
      <c r="I26" s="23"/>
      <c r="J26" s="28"/>
    </row>
    <row r="27" spans="1:11" s="11" customFormat="1" x14ac:dyDescent="0.2">
      <c r="A27" s="69"/>
      <c r="B27" s="124"/>
      <c r="C27" s="117">
        <v>1</v>
      </c>
      <c r="D27" s="118">
        <v>3.2</v>
      </c>
      <c r="E27" s="26"/>
      <c r="F27" s="91">
        <v>15</v>
      </c>
      <c r="G27" s="92">
        <f t="shared" si="2"/>
        <v>48</v>
      </c>
      <c r="H27" s="92"/>
      <c r="I27" s="23"/>
      <c r="J27" s="28"/>
    </row>
    <row r="28" spans="1:11" s="11" customFormat="1" x14ac:dyDescent="0.2">
      <c r="A28" s="69"/>
      <c r="B28" s="124"/>
      <c r="C28" s="117">
        <v>1</v>
      </c>
      <c r="D28" s="118">
        <v>2.73</v>
      </c>
      <c r="E28" s="26"/>
      <c r="F28" s="91">
        <v>15</v>
      </c>
      <c r="G28" s="92">
        <f t="shared" ref="G28:G33" si="3">PRODUCT(C28:F28)</f>
        <v>40.950000000000003</v>
      </c>
      <c r="H28" s="92"/>
      <c r="I28" s="23"/>
      <c r="J28" s="28"/>
    </row>
    <row r="29" spans="1:11" s="11" customFormat="1" x14ac:dyDescent="0.2">
      <c r="A29" s="69"/>
      <c r="B29" s="124"/>
      <c r="C29" s="117">
        <v>1</v>
      </c>
      <c r="D29" s="118">
        <v>1</v>
      </c>
      <c r="E29" s="26"/>
      <c r="F29" s="91">
        <v>15</v>
      </c>
      <c r="G29" s="92">
        <f t="shared" si="3"/>
        <v>15</v>
      </c>
      <c r="H29" s="92"/>
      <c r="I29" s="23"/>
      <c r="J29" s="28"/>
    </row>
    <row r="30" spans="1:11" s="11" customFormat="1" x14ac:dyDescent="0.2">
      <c r="A30" s="69"/>
      <c r="B30" s="124"/>
      <c r="C30" s="117">
        <v>1</v>
      </c>
      <c r="D30" s="118">
        <v>4.03</v>
      </c>
      <c r="E30" s="26"/>
      <c r="F30" s="91">
        <v>15</v>
      </c>
      <c r="G30" s="92">
        <f t="shared" si="3"/>
        <v>60.45</v>
      </c>
      <c r="H30" s="92"/>
      <c r="I30" s="23"/>
      <c r="J30" s="28"/>
    </row>
    <row r="31" spans="1:11" s="11" customFormat="1" x14ac:dyDescent="0.2">
      <c r="A31" s="69"/>
      <c r="B31" s="124"/>
      <c r="C31" s="117">
        <v>2</v>
      </c>
      <c r="D31" s="118">
        <v>0.55000000000000004</v>
      </c>
      <c r="E31" s="26"/>
      <c r="F31" s="91">
        <v>15</v>
      </c>
      <c r="G31" s="92">
        <f t="shared" si="3"/>
        <v>16.5</v>
      </c>
      <c r="H31" s="92"/>
      <c r="I31" s="23"/>
      <c r="J31" s="28"/>
    </row>
    <row r="32" spans="1:11" s="11" customFormat="1" x14ac:dyDescent="0.2">
      <c r="A32" s="69"/>
      <c r="B32" s="136" t="s">
        <v>50</v>
      </c>
      <c r="C32" s="122">
        <v>1</v>
      </c>
      <c r="D32" s="118">
        <v>3.27</v>
      </c>
      <c r="E32" s="26"/>
      <c r="F32" s="91">
        <v>35.5</v>
      </c>
      <c r="G32" s="92">
        <f t="shared" si="3"/>
        <v>116.08499999999999</v>
      </c>
      <c r="H32" s="92"/>
      <c r="I32" s="23"/>
      <c r="J32" s="28"/>
    </row>
    <row r="33" spans="1:10" s="11" customFormat="1" x14ac:dyDescent="0.2">
      <c r="A33" s="69"/>
      <c r="B33" s="124"/>
      <c r="C33" s="122">
        <v>1</v>
      </c>
      <c r="D33" s="118">
        <v>3.33</v>
      </c>
      <c r="E33" s="26"/>
      <c r="F33" s="91">
        <v>35.5</v>
      </c>
      <c r="G33" s="92">
        <f t="shared" si="3"/>
        <v>118.215</v>
      </c>
      <c r="H33" s="92"/>
      <c r="I33" s="23"/>
      <c r="J33" s="28"/>
    </row>
    <row r="34" spans="1:10" s="11" customFormat="1" x14ac:dyDescent="0.2">
      <c r="A34" s="69"/>
      <c r="B34" s="140"/>
      <c r="C34" s="34"/>
      <c r="D34" s="27"/>
      <c r="E34" s="26"/>
      <c r="F34" s="91"/>
      <c r="G34" s="92"/>
      <c r="H34" s="92">
        <f>SUM(G24:G34)</f>
        <v>492.6</v>
      </c>
      <c r="I34" s="23"/>
      <c r="J34" s="28">
        <f>H34*I34</f>
        <v>0</v>
      </c>
    </row>
    <row r="35" spans="1:10" s="11" customFormat="1" x14ac:dyDescent="0.2">
      <c r="A35" s="69"/>
      <c r="B35" s="140"/>
      <c r="C35" s="34"/>
      <c r="D35" s="27"/>
      <c r="E35" s="26"/>
      <c r="F35" s="91"/>
      <c r="G35" s="92"/>
      <c r="H35" s="92"/>
      <c r="I35" s="23"/>
      <c r="J35" s="28"/>
    </row>
    <row r="36" spans="1:10" s="11" customFormat="1" x14ac:dyDescent="0.2">
      <c r="A36" s="69" t="s">
        <v>23</v>
      </c>
      <c r="B36" s="139" t="s">
        <v>45</v>
      </c>
      <c r="C36" s="34"/>
      <c r="D36" s="27"/>
      <c r="E36" s="26"/>
      <c r="F36" s="91"/>
      <c r="G36" s="92"/>
      <c r="H36" s="92"/>
      <c r="I36" s="23"/>
      <c r="J36" s="28"/>
    </row>
    <row r="37" spans="1:10" s="11" customFormat="1" x14ac:dyDescent="0.2">
      <c r="A37" s="69"/>
      <c r="B37" s="136" t="s">
        <v>49</v>
      </c>
      <c r="C37" s="117">
        <v>1</v>
      </c>
      <c r="D37" s="118">
        <v>2.16</v>
      </c>
      <c r="E37" s="26"/>
      <c r="F37" s="91">
        <v>15</v>
      </c>
      <c r="G37" s="92">
        <f>PRODUCT(C37:F37)</f>
        <v>32.400000000000006</v>
      </c>
      <c r="H37" s="92"/>
      <c r="I37" s="23"/>
      <c r="J37" s="28"/>
    </row>
    <row r="38" spans="1:10" s="11" customFormat="1" x14ac:dyDescent="0.2">
      <c r="A38" s="69"/>
      <c r="B38" s="124"/>
      <c r="C38" s="117">
        <v>2</v>
      </c>
      <c r="D38" s="118">
        <v>0.55000000000000004</v>
      </c>
      <c r="E38" s="26"/>
      <c r="F38" s="91">
        <v>15</v>
      </c>
      <c r="G38" s="92">
        <f t="shared" ref="G38:G39" si="4">PRODUCT(C38:F38)</f>
        <v>16.5</v>
      </c>
      <c r="H38" s="92"/>
      <c r="I38" s="23"/>
      <c r="J38" s="28"/>
    </row>
    <row r="39" spans="1:10" s="11" customFormat="1" x14ac:dyDescent="0.2">
      <c r="A39" s="69"/>
      <c r="B39" s="124"/>
      <c r="C39" s="117">
        <v>1</v>
      </c>
      <c r="D39" s="118">
        <v>2.0499999999999998</v>
      </c>
      <c r="E39" s="26"/>
      <c r="F39" s="91">
        <v>15</v>
      </c>
      <c r="G39" s="92">
        <f t="shared" si="4"/>
        <v>30.749999999999996</v>
      </c>
      <c r="H39" s="92"/>
      <c r="I39" s="23"/>
      <c r="J39" s="28"/>
    </row>
    <row r="40" spans="1:10" s="11" customFormat="1" x14ac:dyDescent="0.2">
      <c r="A40" s="69"/>
      <c r="B40" s="124"/>
      <c r="C40" s="117">
        <v>1</v>
      </c>
      <c r="D40" s="118">
        <v>3.92</v>
      </c>
      <c r="E40" s="26"/>
      <c r="F40" s="91">
        <v>15</v>
      </c>
      <c r="G40" s="92">
        <f t="shared" ref="G40:G42" si="5">PRODUCT(C40:F40)</f>
        <v>58.8</v>
      </c>
      <c r="H40" s="92"/>
      <c r="I40" s="23"/>
      <c r="J40" s="28"/>
    </row>
    <row r="41" spans="1:10" s="11" customFormat="1" x14ac:dyDescent="0.2">
      <c r="A41" s="69"/>
      <c r="B41" s="124"/>
      <c r="C41" s="117">
        <v>2</v>
      </c>
      <c r="D41" s="118">
        <v>0.55000000000000004</v>
      </c>
      <c r="E41" s="26"/>
      <c r="F41" s="91">
        <v>15</v>
      </c>
      <c r="G41" s="92">
        <f t="shared" si="5"/>
        <v>16.5</v>
      </c>
      <c r="H41" s="92"/>
      <c r="I41" s="23"/>
      <c r="J41" s="28"/>
    </row>
    <row r="42" spans="1:10" s="11" customFormat="1" x14ac:dyDescent="0.2">
      <c r="A42" s="69"/>
      <c r="B42" s="124"/>
      <c r="C42" s="117">
        <v>1</v>
      </c>
      <c r="D42" s="118">
        <v>3.29</v>
      </c>
      <c r="E42" s="26"/>
      <c r="F42" s="91">
        <v>15</v>
      </c>
      <c r="G42" s="92">
        <f t="shared" si="5"/>
        <v>49.35</v>
      </c>
      <c r="H42" s="92"/>
      <c r="I42" s="23"/>
      <c r="J42" s="28"/>
    </row>
    <row r="43" spans="1:10" s="11" customFormat="1" x14ac:dyDescent="0.2">
      <c r="A43" s="69"/>
      <c r="B43" s="124"/>
      <c r="C43" s="117">
        <v>1</v>
      </c>
      <c r="D43" s="118">
        <v>0.68</v>
      </c>
      <c r="E43" s="26"/>
      <c r="F43" s="91">
        <v>15</v>
      </c>
      <c r="G43" s="92">
        <f t="shared" ref="G43:G44" si="6">PRODUCT(C43:F43)</f>
        <v>10.200000000000001</v>
      </c>
      <c r="H43" s="92"/>
      <c r="I43" s="23"/>
      <c r="J43" s="28"/>
    </row>
    <row r="44" spans="1:10" s="11" customFormat="1" x14ac:dyDescent="0.2">
      <c r="A44" s="69"/>
      <c r="B44" s="124"/>
      <c r="C44" s="117">
        <v>1</v>
      </c>
      <c r="D44" s="118">
        <v>0.82</v>
      </c>
      <c r="E44" s="26"/>
      <c r="F44" s="91">
        <v>15</v>
      </c>
      <c r="G44" s="92">
        <f t="shared" si="6"/>
        <v>12.299999999999999</v>
      </c>
      <c r="H44" s="92"/>
      <c r="I44" s="23"/>
      <c r="J44" s="28"/>
    </row>
    <row r="45" spans="1:10" s="11" customFormat="1" x14ac:dyDescent="0.2">
      <c r="A45" s="69"/>
      <c r="B45" s="124"/>
      <c r="C45" s="122">
        <v>1</v>
      </c>
      <c r="D45" s="118">
        <v>3.85</v>
      </c>
      <c r="E45" s="26"/>
      <c r="F45" s="91">
        <v>15</v>
      </c>
      <c r="G45" s="92">
        <f t="shared" ref="G45:G46" si="7">PRODUCT(C45:F45)</f>
        <v>57.75</v>
      </c>
      <c r="H45" s="92"/>
      <c r="I45" s="23"/>
      <c r="J45" s="28"/>
    </row>
    <row r="46" spans="1:10" s="11" customFormat="1" x14ac:dyDescent="0.2">
      <c r="A46" s="69"/>
      <c r="B46" s="124"/>
      <c r="C46" s="122">
        <v>1</v>
      </c>
      <c r="D46" s="118">
        <v>0.55000000000000004</v>
      </c>
      <c r="E46" s="26"/>
      <c r="F46" s="91">
        <v>15</v>
      </c>
      <c r="G46" s="92">
        <f t="shared" si="7"/>
        <v>8.25</v>
      </c>
      <c r="H46" s="92"/>
      <c r="I46" s="23"/>
      <c r="J46" s="28"/>
    </row>
    <row r="47" spans="1:10" s="11" customFormat="1" x14ac:dyDescent="0.2">
      <c r="A47" s="69"/>
      <c r="B47" s="136" t="s">
        <v>50</v>
      </c>
      <c r="C47" s="122">
        <v>1</v>
      </c>
      <c r="D47" s="118">
        <v>3.43</v>
      </c>
      <c r="E47" s="26"/>
      <c r="F47" s="91">
        <v>35.5</v>
      </c>
      <c r="G47" s="92">
        <f t="shared" ref="G47" si="8">PRODUCT(C47:F47)</f>
        <v>121.765</v>
      </c>
      <c r="H47" s="92"/>
      <c r="I47" s="23"/>
      <c r="J47" s="28"/>
    </row>
    <row r="48" spans="1:10" s="11" customFormat="1" x14ac:dyDescent="0.2">
      <c r="A48" s="69"/>
      <c r="B48" s="136"/>
      <c r="C48" s="122">
        <v>1</v>
      </c>
      <c r="D48" s="118">
        <v>3.97</v>
      </c>
      <c r="E48" s="26"/>
      <c r="F48" s="91">
        <v>35.5</v>
      </c>
      <c r="G48" s="92">
        <f t="shared" ref="G48:G49" si="9">PRODUCT(C48:F48)</f>
        <v>140.935</v>
      </c>
      <c r="H48" s="92"/>
      <c r="I48" s="23"/>
      <c r="J48" s="28"/>
    </row>
    <row r="49" spans="1:10" s="11" customFormat="1" x14ac:dyDescent="0.2">
      <c r="A49" s="69"/>
      <c r="B49" s="136"/>
      <c r="C49" s="122">
        <v>2</v>
      </c>
      <c r="D49" s="118">
        <v>4.1100000000000003</v>
      </c>
      <c r="E49" s="26"/>
      <c r="F49" s="91">
        <v>35.5</v>
      </c>
      <c r="G49" s="92">
        <f t="shared" si="9"/>
        <v>291.81</v>
      </c>
      <c r="H49" s="92"/>
      <c r="I49" s="23"/>
      <c r="J49" s="28"/>
    </row>
    <row r="50" spans="1:10" s="11" customFormat="1" x14ac:dyDescent="0.2">
      <c r="A50" s="69"/>
      <c r="B50" s="140"/>
      <c r="C50" s="34"/>
      <c r="D50" s="27"/>
      <c r="E50" s="26"/>
      <c r="F50" s="91"/>
      <c r="G50" s="92"/>
      <c r="H50" s="92">
        <f>SUM(G37:G50)</f>
        <v>847.31</v>
      </c>
      <c r="I50" s="23"/>
      <c r="J50" s="28">
        <f>H50*I50</f>
        <v>0</v>
      </c>
    </row>
    <row r="51" spans="1:10" s="11" customFormat="1" x14ac:dyDescent="0.2">
      <c r="A51" s="69"/>
      <c r="B51" s="140"/>
      <c r="C51" s="34"/>
      <c r="D51" s="27"/>
      <c r="E51" s="26"/>
      <c r="F51" s="91"/>
      <c r="G51" s="92"/>
      <c r="H51" s="92"/>
      <c r="I51" s="23"/>
      <c r="J51" s="28"/>
    </row>
    <row r="52" spans="1:10" s="11" customFormat="1" x14ac:dyDescent="0.2">
      <c r="A52" s="69" t="s">
        <v>25</v>
      </c>
      <c r="B52" s="139" t="s">
        <v>46</v>
      </c>
      <c r="C52" s="34"/>
      <c r="D52" s="27"/>
      <c r="E52" s="26"/>
      <c r="F52" s="91"/>
      <c r="G52" s="92"/>
      <c r="H52" s="92"/>
      <c r="I52" s="23"/>
      <c r="J52" s="28"/>
    </row>
    <row r="53" spans="1:10" s="11" customFormat="1" x14ac:dyDescent="0.2">
      <c r="A53" s="69"/>
      <c r="B53" s="136" t="s">
        <v>49</v>
      </c>
      <c r="C53" s="117">
        <v>1</v>
      </c>
      <c r="D53" s="118">
        <v>2.16</v>
      </c>
      <c r="E53" s="26"/>
      <c r="F53" s="91">
        <v>15</v>
      </c>
      <c r="G53" s="92">
        <f>PRODUCT(C53:F53)</f>
        <v>32.400000000000006</v>
      </c>
      <c r="H53" s="92"/>
      <c r="I53" s="23"/>
      <c r="J53" s="28"/>
    </row>
    <row r="54" spans="1:10" s="11" customFormat="1" x14ac:dyDescent="0.2">
      <c r="A54" s="69"/>
      <c r="B54" s="124"/>
      <c r="C54" s="117">
        <v>2</v>
      </c>
      <c r="D54" s="118">
        <v>0.55000000000000004</v>
      </c>
      <c r="E54" s="26"/>
      <c r="F54" s="91">
        <v>15</v>
      </c>
      <c r="G54" s="92">
        <f t="shared" ref="G54" si="10">PRODUCT(C54:F54)</f>
        <v>16.5</v>
      </c>
      <c r="H54" s="92"/>
      <c r="I54" s="23"/>
      <c r="J54" s="28"/>
    </row>
    <row r="55" spans="1:10" s="11" customFormat="1" x14ac:dyDescent="0.2">
      <c r="A55" s="69"/>
      <c r="B55" s="124"/>
      <c r="C55" s="119">
        <v>1</v>
      </c>
      <c r="D55" s="118">
        <v>2.0499999999999998</v>
      </c>
      <c r="E55" s="26"/>
      <c r="F55" s="91">
        <v>15</v>
      </c>
      <c r="G55" s="92">
        <f t="shared" ref="G55:G65" si="11">PRODUCT(C55:F55)</f>
        <v>30.749999999999996</v>
      </c>
      <c r="H55" s="92"/>
      <c r="I55" s="23"/>
      <c r="J55" s="28"/>
    </row>
    <row r="56" spans="1:10" s="11" customFormat="1" x14ac:dyDescent="0.2">
      <c r="A56" s="69"/>
      <c r="B56" s="124"/>
      <c r="C56" s="119">
        <v>1</v>
      </c>
      <c r="D56" s="118">
        <v>3.92</v>
      </c>
      <c r="E56" s="26"/>
      <c r="F56" s="91">
        <v>15</v>
      </c>
      <c r="G56" s="92">
        <f t="shared" si="11"/>
        <v>58.8</v>
      </c>
      <c r="H56" s="92"/>
      <c r="I56" s="23"/>
      <c r="J56" s="28"/>
    </row>
    <row r="57" spans="1:10" s="11" customFormat="1" x14ac:dyDescent="0.2">
      <c r="A57" s="69"/>
      <c r="B57" s="124"/>
      <c r="C57" s="119">
        <v>1</v>
      </c>
      <c r="D57" s="118">
        <v>3.92</v>
      </c>
      <c r="E57" s="26"/>
      <c r="F57" s="91">
        <v>15</v>
      </c>
      <c r="G57" s="92">
        <f t="shared" si="11"/>
        <v>58.8</v>
      </c>
      <c r="H57" s="92"/>
      <c r="I57" s="23"/>
      <c r="J57" s="28"/>
    </row>
    <row r="58" spans="1:10" s="11" customFormat="1" x14ac:dyDescent="0.2">
      <c r="A58" s="69"/>
      <c r="B58" s="124"/>
      <c r="C58" s="119">
        <v>1</v>
      </c>
      <c r="D58" s="118">
        <v>0.55000000000000004</v>
      </c>
      <c r="E58" s="26"/>
      <c r="F58" s="91">
        <v>15</v>
      </c>
      <c r="G58" s="92">
        <f t="shared" ref="G58" si="12">PRODUCT(C58:F58)</f>
        <v>8.25</v>
      </c>
      <c r="H58" s="92"/>
      <c r="I58" s="23"/>
      <c r="J58" s="28"/>
    </row>
    <row r="59" spans="1:10" s="11" customFormat="1" x14ac:dyDescent="0.2">
      <c r="A59" s="69"/>
      <c r="B59" s="124"/>
      <c r="C59" s="119">
        <v>1</v>
      </c>
      <c r="D59" s="118">
        <v>3.41</v>
      </c>
      <c r="E59" s="26"/>
      <c r="F59" s="91">
        <v>15</v>
      </c>
      <c r="G59" s="92">
        <f t="shared" si="11"/>
        <v>51.150000000000006</v>
      </c>
      <c r="H59" s="92"/>
      <c r="I59" s="23"/>
      <c r="J59" s="28"/>
    </row>
    <row r="60" spans="1:10" s="11" customFormat="1" x14ac:dyDescent="0.2">
      <c r="A60" s="69"/>
      <c r="B60" s="124"/>
      <c r="C60" s="119">
        <v>1</v>
      </c>
      <c r="D60" s="118">
        <v>0.55000000000000004</v>
      </c>
      <c r="E60" s="26"/>
      <c r="F60" s="91">
        <v>15</v>
      </c>
      <c r="G60" s="92">
        <f t="shared" si="11"/>
        <v>8.25</v>
      </c>
      <c r="H60" s="92"/>
      <c r="I60" s="23"/>
      <c r="J60" s="28"/>
    </row>
    <row r="61" spans="1:10" s="11" customFormat="1" x14ac:dyDescent="0.2">
      <c r="A61" s="69"/>
      <c r="B61" s="124"/>
      <c r="C61" s="119">
        <v>1</v>
      </c>
      <c r="D61" s="118">
        <v>1.05</v>
      </c>
      <c r="E61" s="26"/>
      <c r="F61" s="91">
        <v>15</v>
      </c>
      <c r="G61" s="92">
        <f t="shared" si="11"/>
        <v>15.75</v>
      </c>
      <c r="H61" s="92"/>
      <c r="I61" s="23"/>
      <c r="J61" s="28"/>
    </row>
    <row r="62" spans="1:10" s="11" customFormat="1" x14ac:dyDescent="0.2">
      <c r="A62" s="69"/>
      <c r="B62" s="124"/>
      <c r="C62" s="119">
        <v>1</v>
      </c>
      <c r="D62" s="118">
        <v>4.3499999999999996</v>
      </c>
      <c r="E62" s="26"/>
      <c r="F62" s="91">
        <v>15</v>
      </c>
      <c r="G62" s="92">
        <f t="shared" si="11"/>
        <v>65.25</v>
      </c>
      <c r="H62" s="92"/>
      <c r="I62" s="23"/>
      <c r="J62" s="28"/>
    </row>
    <row r="63" spans="1:10" s="11" customFormat="1" x14ac:dyDescent="0.2">
      <c r="A63" s="69"/>
      <c r="B63" s="124"/>
      <c r="C63" s="119">
        <v>1</v>
      </c>
      <c r="D63" s="118">
        <v>0.55000000000000004</v>
      </c>
      <c r="E63" s="26"/>
      <c r="F63" s="91">
        <v>15</v>
      </c>
      <c r="G63" s="92">
        <f t="shared" si="11"/>
        <v>8.25</v>
      </c>
      <c r="H63" s="92"/>
      <c r="I63" s="23"/>
      <c r="J63" s="28"/>
    </row>
    <row r="64" spans="1:10" s="11" customFormat="1" x14ac:dyDescent="0.2">
      <c r="A64" s="69"/>
      <c r="B64" s="136" t="s">
        <v>50</v>
      </c>
      <c r="C64" s="122">
        <v>1</v>
      </c>
      <c r="D64" s="118">
        <v>4.79</v>
      </c>
      <c r="E64" s="26"/>
      <c r="F64" s="91">
        <v>35.5</v>
      </c>
      <c r="G64" s="92">
        <f t="shared" si="11"/>
        <v>170.04499999999999</v>
      </c>
      <c r="H64" s="92"/>
      <c r="I64" s="23"/>
      <c r="J64" s="28"/>
    </row>
    <row r="65" spans="1:10" s="11" customFormat="1" x14ac:dyDescent="0.2">
      <c r="A65" s="69"/>
      <c r="B65" s="136"/>
      <c r="C65" s="122">
        <v>1</v>
      </c>
      <c r="D65" s="118">
        <v>4</v>
      </c>
      <c r="E65" s="26"/>
      <c r="F65" s="91">
        <v>35.5</v>
      </c>
      <c r="G65" s="92">
        <f t="shared" si="11"/>
        <v>142</v>
      </c>
      <c r="H65" s="92"/>
      <c r="I65" s="23"/>
      <c r="J65" s="28"/>
    </row>
    <row r="66" spans="1:10" s="11" customFormat="1" x14ac:dyDescent="0.2">
      <c r="A66" s="69"/>
      <c r="B66" s="140"/>
      <c r="C66" s="34"/>
      <c r="D66" s="27"/>
      <c r="E66" s="26"/>
      <c r="F66" s="91"/>
      <c r="G66" s="92"/>
      <c r="H66" s="92">
        <f>SUM(G53:G66)</f>
        <v>666.19499999999994</v>
      </c>
      <c r="I66" s="23"/>
      <c r="J66" s="28">
        <f>H66*I66</f>
        <v>0</v>
      </c>
    </row>
    <row r="67" spans="1:10" s="11" customFormat="1" x14ac:dyDescent="0.2">
      <c r="A67" s="69"/>
      <c r="B67" s="140"/>
      <c r="C67" s="34"/>
      <c r="D67" s="27"/>
      <c r="E67" s="26"/>
      <c r="F67" s="91"/>
      <c r="G67" s="92"/>
      <c r="H67" s="92"/>
      <c r="I67" s="23"/>
      <c r="J67" s="28"/>
    </row>
    <row r="68" spans="1:10" s="11" customFormat="1" x14ac:dyDescent="0.2">
      <c r="A68" s="69" t="s">
        <v>47</v>
      </c>
      <c r="B68" s="139" t="s">
        <v>48</v>
      </c>
      <c r="C68" s="34"/>
      <c r="D68" s="27"/>
      <c r="E68" s="26"/>
      <c r="F68" s="91"/>
      <c r="G68" s="92"/>
      <c r="H68" s="92"/>
      <c r="I68" s="23"/>
      <c r="J68" s="28"/>
    </row>
    <row r="69" spans="1:10" s="11" customFormat="1" x14ac:dyDescent="0.2">
      <c r="A69" s="69"/>
      <c r="B69" s="136" t="s">
        <v>49</v>
      </c>
      <c r="C69" s="117">
        <v>1</v>
      </c>
      <c r="D69" s="118">
        <v>1.23</v>
      </c>
      <c r="E69" s="26"/>
      <c r="F69" s="91">
        <v>15</v>
      </c>
      <c r="G69" s="92">
        <f>PRODUCT(C69:F69)</f>
        <v>18.45</v>
      </c>
      <c r="H69" s="92"/>
      <c r="I69" s="23"/>
      <c r="J69" s="28"/>
    </row>
    <row r="70" spans="1:10" s="11" customFormat="1" x14ac:dyDescent="0.2">
      <c r="A70" s="69"/>
      <c r="B70" s="136"/>
      <c r="C70" s="122">
        <v>2</v>
      </c>
      <c r="D70" s="118">
        <v>2.14</v>
      </c>
      <c r="E70" s="26"/>
      <c r="F70" s="91">
        <v>15</v>
      </c>
      <c r="G70" s="92">
        <f t="shared" ref="G70:G74" si="13">PRODUCT(C70:F70)</f>
        <v>64.2</v>
      </c>
      <c r="H70" s="92"/>
      <c r="I70" s="23"/>
      <c r="J70" s="28"/>
    </row>
    <row r="71" spans="1:10" s="11" customFormat="1" x14ac:dyDescent="0.2">
      <c r="A71" s="69"/>
      <c r="B71" s="136"/>
      <c r="C71" s="122">
        <v>1</v>
      </c>
      <c r="D71" s="118">
        <v>5.27</v>
      </c>
      <c r="E71" s="26"/>
      <c r="F71" s="91">
        <v>15</v>
      </c>
      <c r="G71" s="92">
        <f t="shared" si="13"/>
        <v>79.05</v>
      </c>
      <c r="H71" s="92"/>
      <c r="I71" s="23"/>
      <c r="J71" s="28"/>
    </row>
    <row r="72" spans="1:10" s="11" customFormat="1" x14ac:dyDescent="0.2">
      <c r="A72" s="69"/>
      <c r="B72" s="136"/>
      <c r="C72" s="122">
        <v>2</v>
      </c>
      <c r="D72" s="118">
        <v>0.55000000000000004</v>
      </c>
      <c r="E72" s="26"/>
      <c r="F72" s="91">
        <v>15</v>
      </c>
      <c r="G72" s="92">
        <f t="shared" si="13"/>
        <v>16.5</v>
      </c>
      <c r="H72" s="92"/>
      <c r="I72" s="23"/>
      <c r="J72" s="28"/>
    </row>
    <row r="73" spans="1:10" s="11" customFormat="1" x14ac:dyDescent="0.2">
      <c r="A73" s="69"/>
      <c r="B73" s="136"/>
      <c r="C73" s="122">
        <v>1</v>
      </c>
      <c r="D73" s="118">
        <v>1.81</v>
      </c>
      <c r="E73" s="26"/>
      <c r="F73" s="91">
        <v>15</v>
      </c>
      <c r="G73" s="92">
        <f t="shared" si="13"/>
        <v>27.150000000000002</v>
      </c>
      <c r="H73" s="92"/>
      <c r="I73" s="23"/>
      <c r="J73" s="28"/>
    </row>
    <row r="74" spans="1:10" s="11" customFormat="1" x14ac:dyDescent="0.2">
      <c r="A74" s="69"/>
      <c r="B74" s="136"/>
      <c r="C74" s="122">
        <v>1</v>
      </c>
      <c r="D74" s="118">
        <v>0.4</v>
      </c>
      <c r="E74" s="26"/>
      <c r="F74" s="91">
        <v>15</v>
      </c>
      <c r="G74" s="92">
        <f t="shared" si="13"/>
        <v>6</v>
      </c>
      <c r="H74" s="92"/>
      <c r="I74" s="23"/>
      <c r="J74" s="28"/>
    </row>
    <row r="75" spans="1:10" s="11" customFormat="1" x14ac:dyDescent="0.2">
      <c r="A75" s="69"/>
      <c r="B75" s="136"/>
      <c r="C75" s="122">
        <v>1</v>
      </c>
      <c r="D75" s="118">
        <v>0.65</v>
      </c>
      <c r="E75" s="26"/>
      <c r="F75" s="91">
        <v>15</v>
      </c>
      <c r="G75" s="92">
        <f t="shared" ref="G75:G83" si="14">PRODUCT(C75:F75)</f>
        <v>9.75</v>
      </c>
      <c r="H75" s="92"/>
      <c r="I75" s="23"/>
      <c r="J75" s="28"/>
    </row>
    <row r="76" spans="1:10" s="11" customFormat="1" x14ac:dyDescent="0.2">
      <c r="A76" s="69"/>
      <c r="B76" s="136"/>
      <c r="C76" s="122">
        <v>1</v>
      </c>
      <c r="D76" s="118">
        <v>0.55000000000000004</v>
      </c>
      <c r="E76" s="26"/>
      <c r="F76" s="91">
        <v>15</v>
      </c>
      <c r="G76" s="92">
        <f t="shared" si="14"/>
        <v>8.25</v>
      </c>
      <c r="H76" s="92"/>
      <c r="I76" s="23"/>
      <c r="J76" s="28"/>
    </row>
    <row r="77" spans="1:10" s="11" customFormat="1" x14ac:dyDescent="0.2">
      <c r="A77" s="69"/>
      <c r="B77" s="136"/>
      <c r="C77" s="122">
        <v>1</v>
      </c>
      <c r="D77" s="118">
        <v>1.53</v>
      </c>
      <c r="E77" s="26"/>
      <c r="F77" s="91">
        <v>15</v>
      </c>
      <c r="G77" s="92">
        <f t="shared" si="14"/>
        <v>22.95</v>
      </c>
      <c r="H77" s="92"/>
      <c r="I77" s="23"/>
      <c r="J77" s="28"/>
    </row>
    <row r="78" spans="1:10" s="11" customFormat="1" x14ac:dyDescent="0.2">
      <c r="A78" s="69"/>
      <c r="B78" s="136"/>
      <c r="C78" s="122">
        <v>1</v>
      </c>
      <c r="D78" s="118">
        <v>1.58</v>
      </c>
      <c r="E78" s="26"/>
      <c r="F78" s="91">
        <v>15</v>
      </c>
      <c r="G78" s="92">
        <f t="shared" si="14"/>
        <v>23.700000000000003</v>
      </c>
      <c r="H78" s="92"/>
      <c r="I78" s="23"/>
      <c r="J78" s="28"/>
    </row>
    <row r="79" spans="1:10" s="11" customFormat="1" x14ac:dyDescent="0.2">
      <c r="A79" s="69"/>
      <c r="B79" s="136"/>
      <c r="C79" s="122">
        <v>1</v>
      </c>
      <c r="D79" s="118">
        <v>0.34</v>
      </c>
      <c r="E79" s="26"/>
      <c r="F79" s="91">
        <v>15</v>
      </c>
      <c r="G79" s="92">
        <f t="shared" si="14"/>
        <v>5.1000000000000005</v>
      </c>
      <c r="H79" s="92"/>
      <c r="I79" s="23"/>
      <c r="J79" s="28"/>
    </row>
    <row r="80" spans="1:10" s="11" customFormat="1" x14ac:dyDescent="0.2">
      <c r="A80" s="69"/>
      <c r="B80" s="136"/>
      <c r="C80" s="122">
        <v>1</v>
      </c>
      <c r="D80" s="118">
        <v>1.7</v>
      </c>
      <c r="E80" s="26"/>
      <c r="F80" s="91">
        <v>15</v>
      </c>
      <c r="G80" s="92">
        <f t="shared" si="14"/>
        <v>25.5</v>
      </c>
      <c r="H80" s="92"/>
      <c r="I80" s="23"/>
      <c r="J80" s="28"/>
    </row>
    <row r="81" spans="1:10" s="11" customFormat="1" x14ac:dyDescent="0.2">
      <c r="A81" s="69"/>
      <c r="B81" s="136"/>
      <c r="C81" s="122">
        <v>1</v>
      </c>
      <c r="D81" s="118">
        <v>4.1900000000000004</v>
      </c>
      <c r="E81" s="26"/>
      <c r="F81" s="91">
        <v>15</v>
      </c>
      <c r="G81" s="92">
        <f t="shared" si="14"/>
        <v>62.850000000000009</v>
      </c>
      <c r="H81" s="92"/>
      <c r="I81" s="23"/>
      <c r="J81" s="28"/>
    </row>
    <row r="82" spans="1:10" s="11" customFormat="1" x14ac:dyDescent="0.2">
      <c r="A82" s="69"/>
      <c r="B82" s="136"/>
      <c r="C82" s="122">
        <v>1</v>
      </c>
      <c r="D82" s="118">
        <v>1.1599999999999999</v>
      </c>
      <c r="E82" s="26"/>
      <c r="F82" s="91">
        <v>15</v>
      </c>
      <c r="G82" s="92">
        <f t="shared" si="14"/>
        <v>17.399999999999999</v>
      </c>
      <c r="H82" s="92"/>
      <c r="I82" s="23"/>
      <c r="J82" s="28"/>
    </row>
    <row r="83" spans="1:10" s="11" customFormat="1" x14ac:dyDescent="0.2">
      <c r="A83" s="69"/>
      <c r="B83" s="136"/>
      <c r="C83" s="122">
        <v>2</v>
      </c>
      <c r="D83" s="118">
        <v>0.55000000000000004</v>
      </c>
      <c r="E83" s="26"/>
      <c r="F83" s="91">
        <v>15</v>
      </c>
      <c r="G83" s="92">
        <f t="shared" si="14"/>
        <v>16.5</v>
      </c>
      <c r="H83" s="92"/>
      <c r="I83" s="23"/>
      <c r="J83" s="28"/>
    </row>
    <row r="84" spans="1:10" s="11" customFormat="1" x14ac:dyDescent="0.2">
      <c r="A84" s="69"/>
      <c r="B84" s="136"/>
      <c r="C84" s="122">
        <v>1</v>
      </c>
      <c r="D84" s="118">
        <v>1.26</v>
      </c>
      <c r="E84" s="26"/>
      <c r="F84" s="91">
        <v>15</v>
      </c>
      <c r="G84" s="92">
        <f t="shared" ref="G84" si="15">PRODUCT(C84:F84)</f>
        <v>18.899999999999999</v>
      </c>
      <c r="H84" s="92"/>
      <c r="I84" s="23"/>
      <c r="J84" s="28"/>
    </row>
    <row r="85" spans="1:10" s="11" customFormat="1" x14ac:dyDescent="0.2">
      <c r="A85" s="69"/>
      <c r="B85" s="136" t="s">
        <v>50</v>
      </c>
      <c r="C85" s="122">
        <v>1</v>
      </c>
      <c r="D85" s="118">
        <v>3.44</v>
      </c>
      <c r="E85" s="26"/>
      <c r="F85" s="91">
        <v>35.5</v>
      </c>
      <c r="G85" s="92">
        <f t="shared" ref="G85" si="16">PRODUCT(C85:F85)</f>
        <v>122.12</v>
      </c>
      <c r="H85" s="92"/>
      <c r="I85" s="23"/>
      <c r="J85" s="28"/>
    </row>
    <row r="86" spans="1:10" s="11" customFormat="1" x14ac:dyDescent="0.2">
      <c r="A86" s="69"/>
      <c r="B86" s="136"/>
      <c r="C86" s="122">
        <v>1</v>
      </c>
      <c r="D86" s="118">
        <v>4.18</v>
      </c>
      <c r="E86" s="26"/>
      <c r="F86" s="91">
        <v>35.5</v>
      </c>
      <c r="G86" s="92">
        <f t="shared" ref="G86:G88" si="17">PRODUCT(C86:F86)</f>
        <v>148.38999999999999</v>
      </c>
      <c r="H86" s="92"/>
      <c r="I86" s="23"/>
      <c r="J86" s="28"/>
    </row>
    <row r="87" spans="1:10" s="11" customFormat="1" x14ac:dyDescent="0.2">
      <c r="A87" s="69"/>
      <c r="B87" s="136"/>
      <c r="C87" s="122">
        <v>1</v>
      </c>
      <c r="D87" s="118">
        <v>5.49</v>
      </c>
      <c r="E87" s="26"/>
      <c r="F87" s="91">
        <v>35.5</v>
      </c>
      <c r="G87" s="92">
        <f t="shared" si="17"/>
        <v>194.89500000000001</v>
      </c>
      <c r="H87" s="92"/>
      <c r="I87" s="23"/>
      <c r="J87" s="28"/>
    </row>
    <row r="88" spans="1:10" s="11" customFormat="1" x14ac:dyDescent="0.2">
      <c r="A88" s="69"/>
      <c r="B88" s="136"/>
      <c r="C88" s="122">
        <v>1</v>
      </c>
      <c r="D88" s="118">
        <v>4.83</v>
      </c>
      <c r="E88" s="26"/>
      <c r="F88" s="91">
        <v>35.5</v>
      </c>
      <c r="G88" s="92">
        <f t="shared" si="17"/>
        <v>171.465</v>
      </c>
      <c r="H88" s="92"/>
      <c r="I88" s="23"/>
      <c r="J88" s="28"/>
    </row>
    <row r="89" spans="1:10" s="11" customFormat="1" x14ac:dyDescent="0.2">
      <c r="A89" s="69"/>
      <c r="B89" s="140"/>
      <c r="C89" s="34"/>
      <c r="D89" s="27"/>
      <c r="E89" s="26"/>
      <c r="F89" s="91"/>
      <c r="G89" s="92"/>
      <c r="H89" s="92">
        <f>SUM(G69:G89)</f>
        <v>1059.1199999999999</v>
      </c>
      <c r="I89" s="23"/>
      <c r="J89" s="28">
        <f>H89*I89</f>
        <v>0</v>
      </c>
    </row>
    <row r="90" spans="1:10" s="11" customFormat="1" x14ac:dyDescent="0.2">
      <c r="A90" s="69"/>
      <c r="B90" s="140"/>
      <c r="C90" s="34"/>
      <c r="D90" s="27"/>
      <c r="E90" s="26"/>
      <c r="F90" s="91"/>
      <c r="G90" s="92"/>
      <c r="H90" s="92"/>
      <c r="I90" s="23"/>
      <c r="J90" s="28"/>
    </row>
    <row r="91" spans="1:10" s="11" customFormat="1" x14ac:dyDescent="0.2">
      <c r="A91" s="69" t="s">
        <v>51</v>
      </c>
      <c r="B91" s="139" t="s">
        <v>52</v>
      </c>
      <c r="C91" s="34"/>
      <c r="D91" s="27"/>
      <c r="E91" s="26"/>
      <c r="F91" s="91"/>
      <c r="G91" s="92"/>
      <c r="H91" s="92"/>
      <c r="I91" s="23"/>
      <c r="J91" s="28"/>
    </row>
    <row r="92" spans="1:10" s="11" customFormat="1" x14ac:dyDescent="0.2">
      <c r="A92" s="69"/>
      <c r="B92" s="136" t="s">
        <v>49</v>
      </c>
      <c r="C92" s="117">
        <v>2</v>
      </c>
      <c r="D92" s="118">
        <v>0.75</v>
      </c>
      <c r="E92" s="26"/>
      <c r="F92" s="91">
        <v>15</v>
      </c>
      <c r="G92" s="92">
        <f>PRODUCT(C92:F92)</f>
        <v>22.5</v>
      </c>
      <c r="H92" s="92"/>
      <c r="I92" s="23"/>
      <c r="J92" s="28"/>
    </row>
    <row r="93" spans="1:10" s="11" customFormat="1" x14ac:dyDescent="0.2">
      <c r="A93" s="69"/>
      <c r="B93" s="136"/>
      <c r="C93" s="117">
        <v>1</v>
      </c>
      <c r="D93" s="118">
        <v>1.1200000000000001</v>
      </c>
      <c r="E93" s="26"/>
      <c r="F93" s="91">
        <v>15</v>
      </c>
      <c r="G93" s="92">
        <f t="shared" ref="G93:G96" si="18">PRODUCT(C93:F93)</f>
        <v>16.8</v>
      </c>
      <c r="H93" s="92"/>
      <c r="I93" s="23"/>
      <c r="J93" s="28"/>
    </row>
    <row r="94" spans="1:10" s="11" customFormat="1" x14ac:dyDescent="0.2">
      <c r="A94" s="69"/>
      <c r="B94" s="136"/>
      <c r="C94" s="117">
        <v>1</v>
      </c>
      <c r="D94" s="118">
        <v>1.38</v>
      </c>
      <c r="E94" s="26"/>
      <c r="F94" s="91">
        <v>15</v>
      </c>
      <c r="G94" s="92">
        <f t="shared" si="18"/>
        <v>20.7</v>
      </c>
      <c r="H94" s="92"/>
      <c r="I94" s="23"/>
      <c r="J94" s="28"/>
    </row>
    <row r="95" spans="1:10" s="11" customFormat="1" x14ac:dyDescent="0.2">
      <c r="A95" s="69"/>
      <c r="B95" s="136"/>
      <c r="C95" s="117">
        <v>1</v>
      </c>
      <c r="D95" s="118">
        <v>1.1000000000000001</v>
      </c>
      <c r="E95" s="26"/>
      <c r="F95" s="91">
        <v>15</v>
      </c>
      <c r="G95" s="92">
        <f t="shared" si="18"/>
        <v>16.5</v>
      </c>
      <c r="H95" s="92"/>
      <c r="I95" s="23"/>
      <c r="J95" s="28"/>
    </row>
    <row r="96" spans="1:10" s="11" customFormat="1" x14ac:dyDescent="0.2">
      <c r="A96" s="69"/>
      <c r="B96" s="124"/>
      <c r="C96" s="117">
        <v>2</v>
      </c>
      <c r="D96" s="118">
        <v>4.2</v>
      </c>
      <c r="E96" s="26"/>
      <c r="F96" s="91">
        <v>15</v>
      </c>
      <c r="G96" s="92">
        <f t="shared" si="18"/>
        <v>126</v>
      </c>
      <c r="H96" s="92"/>
      <c r="I96" s="23"/>
      <c r="J96" s="28"/>
    </row>
    <row r="97" spans="1:10" s="11" customFormat="1" x14ac:dyDescent="0.2">
      <c r="A97" s="69"/>
      <c r="B97" s="140"/>
      <c r="C97" s="34"/>
      <c r="D97" s="27"/>
      <c r="E97" s="26"/>
      <c r="F97" s="91"/>
      <c r="G97" s="92"/>
      <c r="H97" s="92">
        <f>SUM(G92:G97)</f>
        <v>202.5</v>
      </c>
      <c r="I97" s="23"/>
      <c r="J97" s="28">
        <f>H97*I97</f>
        <v>0</v>
      </c>
    </row>
    <row r="98" spans="1:10" s="11" customFormat="1" x14ac:dyDescent="0.2">
      <c r="A98" s="69"/>
      <c r="B98" s="140"/>
      <c r="C98" s="34"/>
      <c r="D98" s="27"/>
      <c r="E98" s="26"/>
      <c r="F98" s="91"/>
      <c r="G98" s="92"/>
      <c r="H98" s="92"/>
      <c r="I98" s="23"/>
      <c r="J98" s="28"/>
    </row>
    <row r="99" spans="1:10" s="11" customFormat="1" ht="300" x14ac:dyDescent="0.2">
      <c r="A99" s="25" t="s">
        <v>53</v>
      </c>
      <c r="B99" s="134" t="s">
        <v>67</v>
      </c>
      <c r="C99" s="34"/>
      <c r="D99" s="27"/>
      <c r="E99" s="26"/>
      <c r="F99" s="91"/>
      <c r="G99" s="92"/>
      <c r="H99" s="92"/>
      <c r="I99" s="23"/>
      <c r="J99" s="28"/>
    </row>
    <row r="100" spans="1:10" s="11" customFormat="1" x14ac:dyDescent="0.2">
      <c r="A100" s="69" t="s">
        <v>56</v>
      </c>
      <c r="B100" s="139" t="s">
        <v>54</v>
      </c>
      <c r="C100" s="34"/>
      <c r="D100" s="27"/>
      <c r="E100" s="26"/>
      <c r="F100" s="91"/>
      <c r="G100" s="92"/>
      <c r="H100" s="92"/>
      <c r="I100" s="23"/>
      <c r="J100" s="28"/>
    </row>
    <row r="101" spans="1:10" s="11" customFormat="1" x14ac:dyDescent="0.2">
      <c r="A101" s="69"/>
      <c r="B101" s="136" t="s">
        <v>55</v>
      </c>
      <c r="C101" s="117">
        <v>68</v>
      </c>
      <c r="D101" s="118">
        <v>4</v>
      </c>
      <c r="E101" s="26"/>
      <c r="F101" s="91">
        <v>4.71</v>
      </c>
      <c r="G101" s="92">
        <f t="shared" ref="G101" si="19">PRODUCT(C101:F101)</f>
        <v>1281.1199999999999</v>
      </c>
      <c r="H101" s="92"/>
      <c r="I101" s="23"/>
      <c r="J101" s="28"/>
    </row>
    <row r="102" spans="1:10" s="11" customFormat="1" x14ac:dyDescent="0.2">
      <c r="A102" s="69"/>
      <c r="B102" s="140"/>
      <c r="C102" s="34"/>
      <c r="D102" s="27"/>
      <c r="E102" s="26"/>
      <c r="F102" s="91"/>
      <c r="G102" s="92"/>
      <c r="H102" s="92">
        <f>SUM(G101:G102)</f>
        <v>1281.1199999999999</v>
      </c>
      <c r="I102" s="23"/>
      <c r="J102" s="28">
        <f>H102*I102</f>
        <v>0</v>
      </c>
    </row>
    <row r="103" spans="1:10" s="11" customFormat="1" x14ac:dyDescent="0.2">
      <c r="A103" s="69"/>
      <c r="B103" s="140"/>
      <c r="C103" s="34"/>
      <c r="D103" s="27"/>
      <c r="E103" s="26"/>
      <c r="F103" s="91"/>
      <c r="G103" s="92"/>
      <c r="H103" s="92"/>
      <c r="I103" s="23"/>
      <c r="J103" s="28"/>
    </row>
    <row r="104" spans="1:10" s="11" customFormat="1" ht="336" x14ac:dyDescent="0.2">
      <c r="A104" s="69" t="s">
        <v>64</v>
      </c>
      <c r="B104" s="134" t="s">
        <v>82</v>
      </c>
      <c r="C104" s="34"/>
      <c r="D104" s="27"/>
      <c r="E104" s="26"/>
      <c r="F104" s="91"/>
      <c r="G104" s="92"/>
      <c r="H104" s="92"/>
      <c r="I104" s="23"/>
      <c r="J104" s="28"/>
    </row>
    <row r="105" spans="1:10" s="11" customFormat="1" x14ac:dyDescent="0.2">
      <c r="A105" s="69"/>
      <c r="B105" s="136" t="s">
        <v>65</v>
      </c>
      <c r="C105" s="34">
        <v>2</v>
      </c>
      <c r="D105" s="27">
        <v>2.1</v>
      </c>
      <c r="E105" s="26"/>
      <c r="F105" s="91">
        <f>24.7/2</f>
        <v>12.35</v>
      </c>
      <c r="G105" s="92">
        <f t="shared" ref="G105" si="20">PRODUCT(C105:F105)</f>
        <v>51.87</v>
      </c>
      <c r="H105" s="92"/>
      <c r="I105" s="23"/>
      <c r="J105" s="28"/>
    </row>
    <row r="106" spans="1:10" s="11" customFormat="1" x14ac:dyDescent="0.2">
      <c r="A106" s="69"/>
      <c r="B106" s="134"/>
      <c r="C106" s="34"/>
      <c r="D106" s="27"/>
      <c r="E106" s="26"/>
      <c r="F106" s="91"/>
      <c r="G106" s="92"/>
      <c r="H106" s="92">
        <f>SUM(G105:G106)</f>
        <v>51.87</v>
      </c>
      <c r="I106" s="23"/>
      <c r="J106" s="28">
        <f>H106*I106</f>
        <v>0</v>
      </c>
    </row>
    <row r="107" spans="1:10" s="11" customFormat="1" x14ac:dyDescent="0.2">
      <c r="A107" s="69"/>
      <c r="B107" s="134"/>
      <c r="C107" s="34"/>
      <c r="D107" s="27"/>
      <c r="E107" s="26"/>
      <c r="F107" s="91"/>
      <c r="G107" s="92"/>
      <c r="H107" s="92"/>
      <c r="I107" s="23"/>
      <c r="J107" s="28"/>
    </row>
    <row r="108" spans="1:10" s="11" customFormat="1" x14ac:dyDescent="0.2">
      <c r="A108" s="69"/>
      <c r="B108" s="140"/>
      <c r="C108" s="34"/>
      <c r="D108" s="27"/>
      <c r="E108" s="26"/>
      <c r="F108" s="91"/>
      <c r="G108" s="92"/>
      <c r="H108" s="92"/>
      <c r="I108" s="23"/>
      <c r="J108" s="28"/>
    </row>
    <row r="109" spans="1:10" s="11" customFormat="1" x14ac:dyDescent="0.2">
      <c r="A109" s="98">
        <v>4</v>
      </c>
      <c r="B109" s="137" t="s">
        <v>87</v>
      </c>
      <c r="C109" s="34"/>
      <c r="D109" s="27"/>
      <c r="E109" s="26"/>
      <c r="F109" s="91"/>
      <c r="G109" s="92"/>
      <c r="H109" s="92"/>
      <c r="I109" s="23"/>
      <c r="J109" s="28"/>
    </row>
    <row r="110" spans="1:10" s="11" customFormat="1" ht="276" x14ac:dyDescent="0.2">
      <c r="A110" s="25" t="s">
        <v>17</v>
      </c>
      <c r="B110" s="134" t="s">
        <v>79</v>
      </c>
      <c r="C110" s="34"/>
      <c r="D110" s="27"/>
      <c r="E110" s="26"/>
      <c r="F110" s="91"/>
      <c r="G110" s="92"/>
      <c r="H110" s="92"/>
      <c r="I110" s="23"/>
      <c r="J110" s="28"/>
    </row>
    <row r="111" spans="1:10" s="11" customFormat="1" x14ac:dyDescent="0.2">
      <c r="A111" s="69"/>
      <c r="B111" s="141" t="s">
        <v>44</v>
      </c>
      <c r="C111" s="34"/>
      <c r="D111" s="27"/>
      <c r="E111" s="26"/>
      <c r="F111" s="91"/>
      <c r="G111" s="92"/>
      <c r="H111" s="92"/>
      <c r="I111" s="23"/>
      <c r="J111" s="28"/>
    </row>
    <row r="112" spans="1:10" s="11" customFormat="1" x14ac:dyDescent="0.2">
      <c r="A112" s="69"/>
      <c r="B112" s="142" t="s">
        <v>58</v>
      </c>
      <c r="C112" s="34">
        <v>10</v>
      </c>
      <c r="D112" s="118">
        <v>1.8</v>
      </c>
      <c r="E112" s="118">
        <v>0.08</v>
      </c>
      <c r="F112" s="118">
        <v>0.16</v>
      </c>
      <c r="G112" s="65">
        <f>PRODUCT(C112:F112)</f>
        <v>0.23039999999999999</v>
      </c>
      <c r="H112" s="92"/>
      <c r="I112" s="23"/>
      <c r="J112" s="28"/>
    </row>
    <row r="113" spans="1:10" s="11" customFormat="1" x14ac:dyDescent="0.2">
      <c r="A113" s="69"/>
      <c r="B113" s="142" t="s">
        <v>69</v>
      </c>
      <c r="C113" s="34">
        <v>10</v>
      </c>
      <c r="D113" s="118">
        <v>1.95</v>
      </c>
      <c r="E113" s="118">
        <v>0.08</v>
      </c>
      <c r="F113" s="118">
        <v>0.16</v>
      </c>
      <c r="G113" s="65">
        <f t="shared" ref="G113:G137" si="21">PRODUCT(C113:F113)</f>
        <v>0.24960000000000002</v>
      </c>
      <c r="H113" s="92"/>
      <c r="I113" s="23"/>
      <c r="J113" s="28"/>
    </row>
    <row r="114" spans="1:10" s="11" customFormat="1" x14ac:dyDescent="0.2">
      <c r="A114" s="69"/>
      <c r="B114" s="142" t="s">
        <v>70</v>
      </c>
      <c r="C114" s="34">
        <v>10</v>
      </c>
      <c r="D114" s="118">
        <v>0.81</v>
      </c>
      <c r="E114" s="118">
        <v>0.08</v>
      </c>
      <c r="F114" s="118">
        <v>0.16</v>
      </c>
      <c r="G114" s="65">
        <f t="shared" si="21"/>
        <v>0.10368000000000002</v>
      </c>
      <c r="H114" s="92"/>
      <c r="I114" s="23"/>
      <c r="J114" s="28"/>
    </row>
    <row r="115" spans="1:10" s="11" customFormat="1" x14ac:dyDescent="0.2">
      <c r="A115" s="69"/>
      <c r="B115" s="142" t="s">
        <v>59</v>
      </c>
      <c r="C115" s="34">
        <v>9</v>
      </c>
      <c r="D115" s="118">
        <v>0.32</v>
      </c>
      <c r="E115" s="118">
        <v>0.08</v>
      </c>
      <c r="F115" s="118">
        <v>0.16</v>
      </c>
      <c r="G115" s="65">
        <f t="shared" si="21"/>
        <v>3.6864000000000001E-2</v>
      </c>
      <c r="H115" s="92"/>
      <c r="I115" s="23"/>
      <c r="J115" s="28"/>
    </row>
    <row r="116" spans="1:10" s="11" customFormat="1" x14ac:dyDescent="0.2">
      <c r="A116" s="69"/>
      <c r="B116" s="142" t="s">
        <v>60</v>
      </c>
      <c r="C116" s="34">
        <v>9</v>
      </c>
      <c r="D116" s="118">
        <v>0.32</v>
      </c>
      <c r="E116" s="118">
        <v>0.08</v>
      </c>
      <c r="F116" s="118">
        <v>0.16</v>
      </c>
      <c r="G116" s="65">
        <f t="shared" si="21"/>
        <v>3.6864000000000001E-2</v>
      </c>
      <c r="H116" s="92"/>
      <c r="I116" s="23"/>
      <c r="J116" s="28"/>
    </row>
    <row r="117" spans="1:10" s="11" customFormat="1" x14ac:dyDescent="0.2">
      <c r="A117" s="69"/>
      <c r="B117" s="141" t="s">
        <v>45</v>
      </c>
      <c r="C117" s="34"/>
      <c r="D117" s="118"/>
      <c r="E117" s="118"/>
      <c r="F117" s="118"/>
      <c r="G117" s="65">
        <f t="shared" si="21"/>
        <v>0</v>
      </c>
      <c r="H117" s="92"/>
      <c r="I117" s="23"/>
      <c r="J117" s="28"/>
    </row>
    <row r="118" spans="1:10" s="11" customFormat="1" x14ac:dyDescent="0.2">
      <c r="A118" s="69"/>
      <c r="B118" s="142" t="s">
        <v>58</v>
      </c>
      <c r="C118" s="34">
        <v>10</v>
      </c>
      <c r="D118" s="118">
        <v>1.95</v>
      </c>
      <c r="E118" s="118">
        <v>0.08</v>
      </c>
      <c r="F118" s="118">
        <v>0.16</v>
      </c>
      <c r="G118" s="65">
        <f>PRODUCT(C118:F118)</f>
        <v>0.24960000000000002</v>
      </c>
      <c r="H118" s="92"/>
      <c r="I118" s="23"/>
      <c r="J118" s="28"/>
    </row>
    <row r="119" spans="1:10" s="11" customFormat="1" x14ac:dyDescent="0.2">
      <c r="A119" s="69"/>
      <c r="B119" s="142" t="s">
        <v>69</v>
      </c>
      <c r="C119" s="34">
        <v>10</v>
      </c>
      <c r="D119" s="118">
        <v>2.15</v>
      </c>
      <c r="E119" s="118">
        <v>0.08</v>
      </c>
      <c r="F119" s="118">
        <v>0.16</v>
      </c>
      <c r="G119" s="65">
        <f t="shared" ref="G119:G123" si="22">PRODUCT(C119:F119)</f>
        <v>0.2752</v>
      </c>
      <c r="H119" s="92"/>
      <c r="I119" s="23"/>
      <c r="J119" s="28"/>
    </row>
    <row r="120" spans="1:10" s="11" customFormat="1" x14ac:dyDescent="0.2">
      <c r="A120" s="69"/>
      <c r="B120" s="142" t="s">
        <v>70</v>
      </c>
      <c r="C120" s="34">
        <v>10</v>
      </c>
      <c r="D120" s="118">
        <v>0.81</v>
      </c>
      <c r="E120" s="118">
        <v>0.08</v>
      </c>
      <c r="F120" s="118">
        <v>0.16</v>
      </c>
      <c r="G120" s="65">
        <f t="shared" si="22"/>
        <v>0.10368000000000002</v>
      </c>
      <c r="H120" s="92"/>
      <c r="I120" s="23"/>
      <c r="J120" s="28"/>
    </row>
    <row r="121" spans="1:10" s="11" customFormat="1" x14ac:dyDescent="0.2">
      <c r="A121" s="69"/>
      <c r="B121" s="142" t="s">
        <v>71</v>
      </c>
      <c r="C121" s="34">
        <v>11</v>
      </c>
      <c r="D121" s="118">
        <v>0.5</v>
      </c>
      <c r="E121" s="118">
        <v>0.08</v>
      </c>
      <c r="F121" s="118">
        <v>0.16</v>
      </c>
      <c r="G121" s="65">
        <f t="shared" ref="G121" si="23">PRODUCT(C121:F121)</f>
        <v>7.0400000000000004E-2</v>
      </c>
      <c r="H121" s="92"/>
      <c r="I121" s="23"/>
      <c r="J121" s="28"/>
    </row>
    <row r="122" spans="1:10" s="11" customFormat="1" x14ac:dyDescent="0.2">
      <c r="A122" s="69"/>
      <c r="B122" s="142" t="s">
        <v>59</v>
      </c>
      <c r="C122" s="34">
        <v>9</v>
      </c>
      <c r="D122" s="118">
        <v>0.32</v>
      </c>
      <c r="E122" s="118">
        <v>0.08</v>
      </c>
      <c r="F122" s="118">
        <v>0.16</v>
      </c>
      <c r="G122" s="65">
        <f t="shared" si="22"/>
        <v>3.6864000000000001E-2</v>
      </c>
      <c r="H122" s="92"/>
      <c r="I122" s="23"/>
      <c r="J122" s="28"/>
    </row>
    <row r="123" spans="1:10" s="11" customFormat="1" x14ac:dyDescent="0.2">
      <c r="A123" s="69"/>
      <c r="B123" s="142" t="s">
        <v>60</v>
      </c>
      <c r="C123" s="34">
        <v>9</v>
      </c>
      <c r="D123" s="118">
        <v>0.32</v>
      </c>
      <c r="E123" s="118">
        <v>0.08</v>
      </c>
      <c r="F123" s="118">
        <v>0.16</v>
      </c>
      <c r="G123" s="65">
        <f t="shared" si="22"/>
        <v>3.6864000000000001E-2</v>
      </c>
      <c r="H123" s="92"/>
      <c r="I123" s="23"/>
      <c r="J123" s="28"/>
    </row>
    <row r="124" spans="1:10" s="11" customFormat="1" x14ac:dyDescent="0.2">
      <c r="A124" s="69"/>
      <c r="B124" s="141" t="s">
        <v>46</v>
      </c>
      <c r="C124" s="34"/>
      <c r="D124" s="118"/>
      <c r="E124" s="118"/>
      <c r="F124" s="118"/>
      <c r="G124" s="65">
        <f t="shared" si="21"/>
        <v>0</v>
      </c>
      <c r="H124" s="92"/>
      <c r="I124" s="23"/>
      <c r="J124" s="28"/>
    </row>
    <row r="125" spans="1:10" s="11" customFormat="1" x14ac:dyDescent="0.2">
      <c r="A125" s="69"/>
      <c r="B125" s="142" t="s">
        <v>58</v>
      </c>
      <c r="C125" s="34">
        <v>12</v>
      </c>
      <c r="D125" s="118">
        <v>2.15</v>
      </c>
      <c r="E125" s="118">
        <v>0.08</v>
      </c>
      <c r="F125" s="118">
        <v>0.16</v>
      </c>
      <c r="G125" s="65">
        <f t="shared" si="21"/>
        <v>0.33023999999999992</v>
      </c>
      <c r="H125" s="92"/>
      <c r="I125" s="23"/>
      <c r="J125" s="28"/>
    </row>
    <row r="126" spans="1:10" s="11" customFormat="1" x14ac:dyDescent="0.2">
      <c r="A126" s="69"/>
      <c r="B126" s="142" t="s">
        <v>72</v>
      </c>
      <c r="C126" s="34">
        <v>6</v>
      </c>
      <c r="D126" s="118">
        <v>2.35</v>
      </c>
      <c r="E126" s="118">
        <v>0.08</v>
      </c>
      <c r="F126" s="118">
        <v>0.16</v>
      </c>
      <c r="G126" s="65">
        <f t="shared" si="21"/>
        <v>0.18048000000000003</v>
      </c>
      <c r="H126" s="92"/>
      <c r="I126" s="23"/>
      <c r="J126" s="28"/>
    </row>
    <row r="127" spans="1:10" s="11" customFormat="1" x14ac:dyDescent="0.2">
      <c r="A127" s="69"/>
      <c r="B127" s="142" t="s">
        <v>72</v>
      </c>
      <c r="C127" s="34">
        <v>6</v>
      </c>
      <c r="D127" s="118">
        <v>2.75</v>
      </c>
      <c r="E127" s="118">
        <v>0.08</v>
      </c>
      <c r="F127" s="118">
        <v>0.16</v>
      </c>
      <c r="G127" s="65">
        <f t="shared" ref="G127" si="24">PRODUCT(C127:F127)</f>
        <v>0.21120000000000003</v>
      </c>
      <c r="H127" s="92"/>
      <c r="I127" s="23"/>
      <c r="J127" s="28"/>
    </row>
    <row r="128" spans="1:10" s="11" customFormat="1" x14ac:dyDescent="0.2">
      <c r="A128" s="69"/>
      <c r="B128" s="142" t="s">
        <v>59</v>
      </c>
      <c r="C128" s="34">
        <v>11</v>
      </c>
      <c r="D128" s="118">
        <v>0.32</v>
      </c>
      <c r="E128" s="118">
        <v>0.08</v>
      </c>
      <c r="F128" s="118">
        <v>0.16</v>
      </c>
      <c r="G128" s="65">
        <f t="shared" si="21"/>
        <v>4.5056000000000006E-2</v>
      </c>
      <c r="H128" s="92"/>
      <c r="I128" s="23"/>
      <c r="J128" s="28"/>
    </row>
    <row r="129" spans="1:10" s="11" customFormat="1" x14ac:dyDescent="0.2">
      <c r="A129" s="69"/>
      <c r="B129" s="142" t="s">
        <v>60</v>
      </c>
      <c r="C129" s="34">
        <v>22</v>
      </c>
      <c r="D129" s="118">
        <v>0.32</v>
      </c>
      <c r="E129" s="118">
        <v>0.08</v>
      </c>
      <c r="F129" s="118">
        <v>0.16</v>
      </c>
      <c r="G129" s="65">
        <f t="shared" si="21"/>
        <v>9.0112000000000012E-2</v>
      </c>
      <c r="H129" s="92"/>
      <c r="I129" s="23"/>
      <c r="J129" s="28"/>
    </row>
    <row r="130" spans="1:10" s="11" customFormat="1" x14ac:dyDescent="0.2">
      <c r="A130" s="69"/>
      <c r="B130" s="141" t="s">
        <v>48</v>
      </c>
      <c r="C130" s="34"/>
      <c r="D130" s="118"/>
      <c r="E130" s="118"/>
      <c r="F130" s="118"/>
      <c r="G130" s="65">
        <f t="shared" si="21"/>
        <v>0</v>
      </c>
      <c r="H130" s="92"/>
      <c r="I130" s="23"/>
      <c r="J130" s="28"/>
    </row>
    <row r="131" spans="1:10" s="11" customFormat="1" x14ac:dyDescent="0.2">
      <c r="A131" s="69"/>
      <c r="B131" s="142" t="s">
        <v>58</v>
      </c>
      <c r="C131" s="34">
        <v>15</v>
      </c>
      <c r="D131" s="118">
        <v>1.78</v>
      </c>
      <c r="E131" s="118">
        <v>0.08</v>
      </c>
      <c r="F131" s="118">
        <v>0.16</v>
      </c>
      <c r="G131" s="65">
        <f t="shared" si="21"/>
        <v>0.34176000000000001</v>
      </c>
      <c r="H131" s="92"/>
      <c r="I131" s="23"/>
      <c r="J131" s="28"/>
    </row>
    <row r="132" spans="1:10" s="11" customFormat="1" x14ac:dyDescent="0.2">
      <c r="A132" s="69"/>
      <c r="B132" s="142" t="s">
        <v>69</v>
      </c>
      <c r="C132" s="34">
        <v>15</v>
      </c>
      <c r="D132" s="118">
        <v>2.38</v>
      </c>
      <c r="E132" s="118">
        <v>0.08</v>
      </c>
      <c r="F132" s="118">
        <v>0.16</v>
      </c>
      <c r="G132" s="65">
        <f t="shared" si="21"/>
        <v>0.45695999999999998</v>
      </c>
      <c r="H132" s="92"/>
      <c r="I132" s="23"/>
      <c r="J132" s="28"/>
    </row>
    <row r="133" spans="1:10" s="11" customFormat="1" x14ac:dyDescent="0.2">
      <c r="A133" s="69"/>
      <c r="B133" s="142" t="s">
        <v>70</v>
      </c>
      <c r="C133" s="34">
        <v>14</v>
      </c>
      <c r="D133" s="118">
        <v>0.81</v>
      </c>
      <c r="E133" s="118">
        <v>0.08</v>
      </c>
      <c r="F133" s="118">
        <v>0.16</v>
      </c>
      <c r="G133" s="65">
        <f t="shared" si="21"/>
        <v>0.145152</v>
      </c>
      <c r="H133" s="92"/>
      <c r="I133" s="23"/>
      <c r="J133" s="28"/>
    </row>
    <row r="134" spans="1:10" s="11" customFormat="1" x14ac:dyDescent="0.2">
      <c r="A134" s="69"/>
      <c r="B134" s="142" t="s">
        <v>73</v>
      </c>
      <c r="C134" s="34">
        <v>7</v>
      </c>
      <c r="D134" s="118">
        <v>1.42</v>
      </c>
      <c r="E134" s="118">
        <v>0.08</v>
      </c>
      <c r="F134" s="118">
        <v>0.16</v>
      </c>
      <c r="G134" s="65">
        <f t="shared" si="21"/>
        <v>0.12723200000000001</v>
      </c>
      <c r="H134" s="92"/>
      <c r="I134" s="23"/>
      <c r="J134" s="28"/>
    </row>
    <row r="135" spans="1:10" s="11" customFormat="1" x14ac:dyDescent="0.2">
      <c r="A135" s="69"/>
      <c r="B135" s="142" t="s">
        <v>73</v>
      </c>
      <c r="C135" s="34">
        <v>7</v>
      </c>
      <c r="D135" s="118">
        <v>0.68</v>
      </c>
      <c r="E135" s="118">
        <v>0.08</v>
      </c>
      <c r="F135" s="118">
        <v>0.16</v>
      </c>
      <c r="G135" s="65">
        <f t="shared" ref="G135" si="25">PRODUCT(C135:F135)</f>
        <v>6.0928000000000017E-2</v>
      </c>
      <c r="H135" s="92"/>
      <c r="I135" s="23"/>
      <c r="J135" s="28"/>
    </row>
    <row r="136" spans="1:10" s="11" customFormat="1" x14ac:dyDescent="0.2">
      <c r="A136" s="69"/>
      <c r="B136" s="142" t="s">
        <v>59</v>
      </c>
      <c r="C136" s="34">
        <v>19</v>
      </c>
      <c r="D136" s="118">
        <v>0.32</v>
      </c>
      <c r="E136" s="118">
        <v>0.08</v>
      </c>
      <c r="F136" s="118">
        <v>0.16</v>
      </c>
      <c r="G136" s="65">
        <f t="shared" si="21"/>
        <v>7.7824000000000004E-2</v>
      </c>
      <c r="H136" s="92"/>
      <c r="I136" s="23"/>
      <c r="J136" s="28"/>
    </row>
    <row r="137" spans="1:10" s="11" customFormat="1" x14ac:dyDescent="0.2">
      <c r="A137" s="69"/>
      <c r="B137" s="142" t="s">
        <v>60</v>
      </c>
      <c r="C137" s="34">
        <v>26</v>
      </c>
      <c r="D137" s="118">
        <v>0.32</v>
      </c>
      <c r="E137" s="118">
        <v>0.08</v>
      </c>
      <c r="F137" s="118">
        <v>0.16</v>
      </c>
      <c r="G137" s="65">
        <f t="shared" si="21"/>
        <v>0.10649600000000002</v>
      </c>
      <c r="H137" s="92"/>
      <c r="I137" s="23"/>
      <c r="J137" s="28"/>
    </row>
    <row r="138" spans="1:10" s="11" customFormat="1" x14ac:dyDescent="0.2">
      <c r="A138" s="69"/>
      <c r="B138" s="140"/>
      <c r="C138" s="34"/>
      <c r="D138" s="27"/>
      <c r="E138" s="26"/>
      <c r="F138" s="91"/>
      <c r="G138" s="92"/>
      <c r="H138" s="66">
        <f>SUM(G112:G138)</f>
        <v>3.6034560000000004</v>
      </c>
      <c r="I138" s="23"/>
      <c r="J138" s="28">
        <f>H138*I138</f>
        <v>0</v>
      </c>
    </row>
    <row r="139" spans="1:10" s="11" customFormat="1" x14ac:dyDescent="0.2">
      <c r="A139" s="69"/>
      <c r="B139" s="140"/>
      <c r="C139" s="34"/>
      <c r="D139" s="27"/>
      <c r="E139" s="26"/>
      <c r="F139" s="91"/>
      <c r="G139" s="92"/>
      <c r="H139" s="92"/>
      <c r="I139" s="23"/>
      <c r="J139" s="28"/>
    </row>
    <row r="140" spans="1:10" s="11" customFormat="1" ht="264" x14ac:dyDescent="0.2">
      <c r="A140" s="25" t="s">
        <v>24</v>
      </c>
      <c r="B140" s="134" t="s">
        <v>66</v>
      </c>
      <c r="C140" s="34"/>
      <c r="D140" s="27"/>
      <c r="E140" s="26"/>
      <c r="F140" s="91"/>
      <c r="G140" s="92"/>
      <c r="H140" s="92"/>
      <c r="I140" s="23"/>
      <c r="J140" s="28"/>
    </row>
    <row r="141" spans="1:10" s="11" customFormat="1" x14ac:dyDescent="0.2">
      <c r="A141" s="69"/>
      <c r="B141" s="141" t="s">
        <v>74</v>
      </c>
      <c r="C141" s="34"/>
      <c r="D141" s="27"/>
      <c r="E141" s="26"/>
      <c r="F141" s="91"/>
      <c r="G141" s="92"/>
      <c r="H141" s="92"/>
      <c r="I141" s="23"/>
      <c r="J141" s="28"/>
    </row>
    <row r="142" spans="1:10" s="11" customFormat="1" x14ac:dyDescent="0.2">
      <c r="A142" s="69"/>
      <c r="B142" s="142" t="s">
        <v>57</v>
      </c>
      <c r="C142" s="34">
        <v>25</v>
      </c>
      <c r="D142" s="118">
        <v>1.28</v>
      </c>
      <c r="E142" s="118">
        <v>0.08</v>
      </c>
      <c r="F142" s="118">
        <v>0.16</v>
      </c>
      <c r="G142" s="65">
        <f>PRODUCT(C142:F142)</f>
        <v>0.40960000000000002</v>
      </c>
      <c r="H142" s="66"/>
      <c r="I142" s="23"/>
      <c r="J142" s="28"/>
    </row>
    <row r="143" spans="1:10" s="11" customFormat="1" x14ac:dyDescent="0.2">
      <c r="A143" s="69"/>
      <c r="B143" s="140"/>
      <c r="C143" s="34"/>
      <c r="D143" s="27"/>
      <c r="E143" s="26"/>
      <c r="F143" s="91"/>
      <c r="G143" s="92"/>
      <c r="H143" s="66">
        <f>SUM(G140:G143)</f>
        <v>0.40960000000000002</v>
      </c>
      <c r="I143" s="23"/>
      <c r="J143" s="28">
        <f>H143*I143</f>
        <v>0</v>
      </c>
    </row>
    <row r="144" spans="1:10" s="11" customFormat="1" x14ac:dyDescent="0.2">
      <c r="A144" s="69"/>
      <c r="B144" s="140"/>
      <c r="C144" s="34"/>
      <c r="D144" s="27"/>
      <c r="E144" s="26"/>
      <c r="F144" s="91"/>
      <c r="G144" s="92"/>
      <c r="H144" s="92"/>
      <c r="I144" s="23"/>
      <c r="J144" s="28"/>
    </row>
    <row r="145" spans="1:11" s="11" customFormat="1" x14ac:dyDescent="0.2">
      <c r="A145" s="69" t="s">
        <v>116</v>
      </c>
      <c r="B145" s="129" t="s">
        <v>88</v>
      </c>
      <c r="C145" s="29"/>
      <c r="D145" s="27"/>
      <c r="E145" s="26"/>
      <c r="F145" s="93"/>
      <c r="G145" s="72"/>
      <c r="H145" s="72"/>
      <c r="I145" s="23"/>
      <c r="J145" s="24"/>
    </row>
    <row r="146" spans="1:11" s="11" customFormat="1" x14ac:dyDescent="0.2">
      <c r="A146" s="97"/>
      <c r="B146" s="137"/>
      <c r="C146" s="29"/>
      <c r="D146" s="94"/>
      <c r="E146" s="27"/>
      <c r="F146" s="95"/>
      <c r="G146" s="72"/>
      <c r="H146" s="96"/>
      <c r="I146" s="23"/>
      <c r="J146" s="28"/>
    </row>
    <row r="147" spans="1:11" s="11" customFormat="1" ht="204.75" customHeight="1" x14ac:dyDescent="0.2">
      <c r="A147" s="25" t="s">
        <v>61</v>
      </c>
      <c r="B147" s="134" t="s">
        <v>76</v>
      </c>
      <c r="C147" s="29"/>
      <c r="D147" s="71"/>
      <c r="E147" s="26"/>
      <c r="F147" s="71"/>
      <c r="G147" s="77"/>
      <c r="H147" s="71"/>
      <c r="I147" s="102"/>
      <c r="J147" s="24"/>
      <c r="K147" s="81"/>
    </row>
    <row r="148" spans="1:11" s="11" customFormat="1" x14ac:dyDescent="0.2">
      <c r="A148" s="69"/>
      <c r="B148" s="129"/>
      <c r="C148" s="29">
        <v>1</v>
      </c>
      <c r="D148" s="27">
        <v>2.5</v>
      </c>
      <c r="E148" s="103" t="s">
        <v>31</v>
      </c>
      <c r="F148" s="27" t="s">
        <v>31</v>
      </c>
      <c r="G148" s="104">
        <f>PRODUCT(C148:F148)</f>
        <v>2.5</v>
      </c>
      <c r="H148" s="72"/>
      <c r="I148" s="105"/>
      <c r="J148" s="24"/>
      <c r="K148" s="81"/>
    </row>
    <row r="149" spans="1:11" s="11" customFormat="1" x14ac:dyDescent="0.2">
      <c r="A149" s="69"/>
      <c r="B149" s="129"/>
      <c r="C149" s="29"/>
      <c r="D149" s="27"/>
      <c r="E149" s="26"/>
      <c r="F149" s="27"/>
      <c r="G149" s="35"/>
      <c r="H149" s="104">
        <f>G148</f>
        <v>2.5</v>
      </c>
      <c r="I149" s="23"/>
      <c r="J149" s="28">
        <f>H149*I149</f>
        <v>0</v>
      </c>
      <c r="K149" s="81"/>
    </row>
    <row r="150" spans="1:11" s="11" customFormat="1" x14ac:dyDescent="0.2">
      <c r="A150" s="69"/>
      <c r="B150" s="129"/>
      <c r="C150" s="29"/>
      <c r="D150" s="27"/>
      <c r="E150" s="26"/>
      <c r="F150" s="27"/>
      <c r="G150" s="35"/>
      <c r="H150" s="106"/>
      <c r="I150" s="23"/>
      <c r="J150" s="28"/>
      <c r="K150" s="81"/>
    </row>
    <row r="151" spans="1:11" s="11" customFormat="1" ht="180" x14ac:dyDescent="0.2">
      <c r="A151" s="25" t="s">
        <v>63</v>
      </c>
      <c r="B151" s="134" t="s">
        <v>80</v>
      </c>
      <c r="C151" s="87"/>
      <c r="D151" s="88"/>
      <c r="E151" s="26"/>
      <c r="F151" s="27"/>
      <c r="G151" s="89"/>
      <c r="H151" s="66"/>
      <c r="I151" s="23"/>
      <c r="J151" s="28"/>
      <c r="K151" s="81"/>
    </row>
    <row r="152" spans="1:11" s="11" customFormat="1" x14ac:dyDescent="0.2">
      <c r="A152" s="25"/>
      <c r="B152" s="145" t="s">
        <v>44</v>
      </c>
      <c r="C152" s="117">
        <v>1</v>
      </c>
      <c r="D152" s="116">
        <v>22</v>
      </c>
      <c r="E152" s="118"/>
      <c r="F152" s="27"/>
      <c r="G152" s="62">
        <f t="shared" ref="G152:G154" si="26">PRODUCT(C152:F152)</f>
        <v>22</v>
      </c>
      <c r="H152" s="66"/>
      <c r="I152" s="23"/>
      <c r="J152" s="28"/>
      <c r="K152" s="81"/>
    </row>
    <row r="153" spans="1:11" s="11" customFormat="1" x14ac:dyDescent="0.2">
      <c r="A153" s="25"/>
      <c r="B153" s="145" t="s">
        <v>45</v>
      </c>
      <c r="C153" s="117">
        <v>1</v>
      </c>
      <c r="D153" s="116">
        <v>21</v>
      </c>
      <c r="E153" s="118"/>
      <c r="F153" s="27"/>
      <c r="G153" s="62">
        <f t="shared" si="26"/>
        <v>21</v>
      </c>
      <c r="H153" s="66"/>
      <c r="I153" s="23"/>
      <c r="J153" s="28"/>
      <c r="K153" s="81"/>
    </row>
    <row r="154" spans="1:11" s="11" customFormat="1" x14ac:dyDescent="0.2">
      <c r="A154" s="25"/>
      <c r="B154" s="145" t="s">
        <v>46</v>
      </c>
      <c r="C154" s="117">
        <v>1</v>
      </c>
      <c r="D154" s="116">
        <v>25</v>
      </c>
      <c r="E154" s="118"/>
      <c r="F154" s="27"/>
      <c r="G154" s="62">
        <f t="shared" si="26"/>
        <v>25</v>
      </c>
      <c r="H154" s="66"/>
      <c r="I154" s="23"/>
      <c r="J154" s="28"/>
      <c r="K154" s="81"/>
    </row>
    <row r="155" spans="1:11" s="11" customFormat="1" x14ac:dyDescent="0.2">
      <c r="A155" s="69"/>
      <c r="B155" s="145" t="s">
        <v>48</v>
      </c>
      <c r="C155" s="117">
        <v>1</v>
      </c>
      <c r="D155" s="116">
        <v>34</v>
      </c>
      <c r="E155" s="118"/>
      <c r="F155" s="27"/>
      <c r="G155" s="62">
        <f t="shared" ref="G155" si="27">PRODUCT(C155:F155)</f>
        <v>34</v>
      </c>
      <c r="H155" s="66"/>
      <c r="I155" s="23"/>
      <c r="J155" s="28"/>
      <c r="K155" s="81"/>
    </row>
    <row r="156" spans="1:11" s="11" customFormat="1" x14ac:dyDescent="0.2">
      <c r="A156" s="69"/>
      <c r="B156" s="129"/>
      <c r="C156" s="87"/>
      <c r="D156" s="27"/>
      <c r="E156" s="27"/>
      <c r="F156" s="27"/>
      <c r="G156" s="62"/>
      <c r="H156" s="110">
        <f>SUM(G152:G156)</f>
        <v>102</v>
      </c>
      <c r="I156" s="23"/>
      <c r="J156" s="28">
        <f>H156*I156</f>
        <v>0</v>
      </c>
      <c r="K156" s="81"/>
    </row>
    <row r="157" spans="1:11" s="11" customFormat="1" x14ac:dyDescent="0.2">
      <c r="A157" s="69"/>
      <c r="B157" s="129"/>
      <c r="C157" s="34"/>
      <c r="D157" s="27"/>
      <c r="E157" s="26"/>
      <c r="F157" s="91"/>
      <c r="G157" s="92"/>
      <c r="H157" s="66"/>
      <c r="I157" s="23"/>
      <c r="J157" s="28"/>
      <c r="K157" s="81"/>
    </row>
    <row r="158" spans="1:11" s="11" customFormat="1" ht="108" x14ac:dyDescent="0.2">
      <c r="A158" s="25" t="s">
        <v>75</v>
      </c>
      <c r="B158" s="134" t="s">
        <v>83</v>
      </c>
      <c r="C158" s="34"/>
      <c r="D158" s="27"/>
      <c r="E158" s="26"/>
      <c r="F158" s="91"/>
      <c r="G158" s="92"/>
      <c r="H158" s="66"/>
      <c r="I158" s="23"/>
      <c r="J158" s="28"/>
      <c r="K158" s="81"/>
    </row>
    <row r="159" spans="1:11" s="11" customFormat="1" x14ac:dyDescent="0.2">
      <c r="A159" s="69"/>
      <c r="B159" s="145" t="s">
        <v>44</v>
      </c>
      <c r="C159" s="117">
        <v>1</v>
      </c>
      <c r="D159" s="116">
        <f>22*0.25</f>
        <v>5.5</v>
      </c>
      <c r="E159" s="118"/>
      <c r="F159" s="27"/>
      <c r="G159" s="62">
        <f t="shared" ref="G159:G162" si="28">PRODUCT(C159:F159)</f>
        <v>5.5</v>
      </c>
      <c r="H159" s="66"/>
      <c r="I159" s="23"/>
      <c r="J159" s="28"/>
      <c r="K159" s="81"/>
    </row>
    <row r="160" spans="1:11" s="11" customFormat="1" x14ac:dyDescent="0.2">
      <c r="A160" s="69"/>
      <c r="B160" s="145" t="s">
        <v>45</v>
      </c>
      <c r="C160" s="117">
        <v>1</v>
      </c>
      <c r="D160" s="116">
        <f>21*0.25</f>
        <v>5.25</v>
      </c>
      <c r="E160" s="118"/>
      <c r="F160" s="27"/>
      <c r="G160" s="62">
        <f t="shared" si="28"/>
        <v>5.25</v>
      </c>
      <c r="H160" s="66"/>
      <c r="I160" s="23"/>
      <c r="J160" s="28"/>
      <c r="K160" s="81"/>
    </row>
    <row r="161" spans="1:11" s="11" customFormat="1" x14ac:dyDescent="0.2">
      <c r="A161" s="69"/>
      <c r="B161" s="145" t="s">
        <v>46</v>
      </c>
      <c r="C161" s="117">
        <v>1</v>
      </c>
      <c r="D161" s="116">
        <f>25*0.25</f>
        <v>6.25</v>
      </c>
      <c r="E161" s="118"/>
      <c r="F161" s="27"/>
      <c r="G161" s="62">
        <f t="shared" si="28"/>
        <v>6.25</v>
      </c>
      <c r="H161" s="66"/>
      <c r="I161" s="23"/>
      <c r="J161" s="28"/>
      <c r="K161" s="81"/>
    </row>
    <row r="162" spans="1:11" s="11" customFormat="1" x14ac:dyDescent="0.2">
      <c r="A162" s="69"/>
      <c r="B162" s="145" t="s">
        <v>48</v>
      </c>
      <c r="C162" s="117">
        <v>1</v>
      </c>
      <c r="D162" s="116">
        <f>34*0.25</f>
        <v>8.5</v>
      </c>
      <c r="E162" s="118"/>
      <c r="F162" s="27"/>
      <c r="G162" s="62">
        <f t="shared" si="28"/>
        <v>8.5</v>
      </c>
      <c r="H162" s="66"/>
      <c r="I162" s="23"/>
      <c r="J162" s="28"/>
      <c r="K162" s="81"/>
    </row>
    <row r="163" spans="1:11" s="11" customFormat="1" x14ac:dyDescent="0.2">
      <c r="A163" s="69"/>
      <c r="B163" s="129"/>
      <c r="C163" s="87"/>
      <c r="D163" s="27"/>
      <c r="E163" s="27"/>
      <c r="F163" s="27"/>
      <c r="G163" s="62"/>
      <c r="H163" s="110">
        <f>SUM(G159:G163)</f>
        <v>25.5</v>
      </c>
      <c r="I163" s="23"/>
      <c r="J163" s="28">
        <f>H163*I163</f>
        <v>0</v>
      </c>
      <c r="K163" s="81"/>
    </row>
    <row r="164" spans="1:11" s="11" customFormat="1" x14ac:dyDescent="0.2">
      <c r="A164" s="69"/>
      <c r="B164" s="129"/>
      <c r="C164" s="29"/>
      <c r="D164" s="27"/>
      <c r="E164" s="26"/>
      <c r="F164" s="27"/>
      <c r="G164" s="86"/>
      <c r="H164" s="62"/>
      <c r="I164" s="23"/>
      <c r="J164" s="28"/>
      <c r="K164" s="81"/>
    </row>
    <row r="165" spans="1:11" s="11" customFormat="1" x14ac:dyDescent="0.2">
      <c r="A165" s="18" t="s">
        <v>94</v>
      </c>
      <c r="B165" s="129" t="s">
        <v>89</v>
      </c>
      <c r="C165" s="19"/>
      <c r="D165" s="20"/>
      <c r="E165" s="21"/>
      <c r="F165" s="20"/>
      <c r="G165" s="22"/>
      <c r="H165" s="20"/>
      <c r="I165" s="23"/>
      <c r="J165" s="24"/>
    </row>
    <row r="166" spans="1:11" s="11" customFormat="1" ht="252" customHeight="1" x14ac:dyDescent="0.2">
      <c r="A166" s="25" t="s">
        <v>95</v>
      </c>
      <c r="B166" s="129" t="s">
        <v>35</v>
      </c>
      <c r="C166" s="19"/>
      <c r="D166" s="63"/>
      <c r="E166" s="21"/>
      <c r="F166" s="63"/>
      <c r="G166" s="22"/>
      <c r="H166" s="20"/>
      <c r="I166" s="23"/>
      <c r="J166" s="24"/>
    </row>
    <row r="167" spans="1:11" s="11" customFormat="1" x14ac:dyDescent="0.2">
      <c r="A167" s="60"/>
      <c r="B167" s="123" t="s">
        <v>33</v>
      </c>
      <c r="C167" s="19">
        <v>1</v>
      </c>
      <c r="D167" s="116">
        <v>7</v>
      </c>
      <c r="E167" s="21"/>
      <c r="F167" s="63">
        <v>3</v>
      </c>
      <c r="G167" s="65">
        <f t="shared" ref="G167" si="29">PRODUCT(C167:F167)</f>
        <v>21</v>
      </c>
      <c r="H167" s="22"/>
      <c r="I167" s="23"/>
      <c r="J167" s="24"/>
    </row>
    <row r="168" spans="1:11" s="11" customFormat="1" x14ac:dyDescent="0.2">
      <c r="A168" s="60"/>
      <c r="B168" s="131"/>
      <c r="C168" s="19"/>
      <c r="D168" s="63"/>
      <c r="E168" s="21"/>
      <c r="F168" s="63"/>
      <c r="G168" s="22"/>
      <c r="H168" s="66">
        <f>SUM(G167:G168)</f>
        <v>21</v>
      </c>
      <c r="I168" s="23"/>
      <c r="J168" s="28">
        <f>H168*I168</f>
        <v>0</v>
      </c>
    </row>
    <row r="169" spans="1:11" s="48" customFormat="1" x14ac:dyDescent="0.2">
      <c r="A169" s="49"/>
      <c r="B169" s="132"/>
      <c r="C169" s="44"/>
      <c r="D169" s="52"/>
      <c r="E169" s="45"/>
      <c r="F169" s="52"/>
      <c r="G169" s="46"/>
      <c r="H169" s="55"/>
      <c r="I169" s="47"/>
      <c r="J169" s="54"/>
    </row>
    <row r="170" spans="1:11" s="11" customFormat="1" ht="252" x14ac:dyDescent="0.2">
      <c r="A170" s="25" t="s">
        <v>96</v>
      </c>
      <c r="B170" s="129" t="s">
        <v>30</v>
      </c>
      <c r="C170" s="19"/>
      <c r="D170" s="20"/>
      <c r="E170" s="67"/>
      <c r="F170" s="20"/>
      <c r="G170" s="22"/>
      <c r="H170" s="20"/>
      <c r="I170" s="23"/>
      <c r="J170" s="24"/>
    </row>
    <row r="171" spans="1:11" s="11" customFormat="1" x14ac:dyDescent="0.2">
      <c r="A171" s="25"/>
      <c r="B171" s="123"/>
      <c r="C171" s="19">
        <v>1</v>
      </c>
      <c r="D171" s="116">
        <v>10</v>
      </c>
      <c r="E171" s="67"/>
      <c r="F171" s="63">
        <v>0.25</v>
      </c>
      <c r="G171" s="65">
        <f>PRODUCT(C171:F171)</f>
        <v>2.5</v>
      </c>
      <c r="H171" s="22"/>
      <c r="I171" s="23"/>
      <c r="J171" s="24"/>
    </row>
    <row r="172" spans="1:11" s="11" customFormat="1" x14ac:dyDescent="0.2">
      <c r="A172" s="25"/>
      <c r="B172" s="131"/>
      <c r="C172" s="19"/>
      <c r="D172" s="63"/>
      <c r="E172" s="21"/>
      <c r="F172" s="63"/>
      <c r="G172" s="22"/>
      <c r="H172" s="66">
        <f>SUM(G171:G172)</f>
        <v>2.5</v>
      </c>
      <c r="I172" s="23"/>
      <c r="J172" s="28">
        <f>H172*I172</f>
        <v>0</v>
      </c>
    </row>
    <row r="173" spans="1:11" s="11" customFormat="1" x14ac:dyDescent="0.2">
      <c r="A173" s="25"/>
      <c r="B173" s="131"/>
      <c r="C173" s="19"/>
      <c r="D173" s="63"/>
      <c r="E173" s="21"/>
      <c r="F173" s="63"/>
      <c r="G173" s="22"/>
      <c r="H173" s="66"/>
      <c r="I173" s="23"/>
      <c r="J173" s="28"/>
    </row>
    <row r="174" spans="1:11" s="11" customFormat="1" x14ac:dyDescent="0.2">
      <c r="A174" s="25"/>
      <c r="B174" s="131"/>
      <c r="C174" s="19"/>
      <c r="D174" s="63"/>
      <c r="E174" s="21"/>
      <c r="F174" s="63"/>
      <c r="G174" s="22"/>
      <c r="H174" s="66"/>
      <c r="I174" s="23"/>
      <c r="J174" s="28"/>
    </row>
    <row r="175" spans="1:11" s="11" customFormat="1" ht="18" customHeight="1" x14ac:dyDescent="0.2">
      <c r="A175" s="100" t="s">
        <v>97</v>
      </c>
      <c r="B175" s="129" t="s">
        <v>115</v>
      </c>
      <c r="C175" s="29"/>
      <c r="D175" s="27"/>
      <c r="E175" s="26"/>
      <c r="F175" s="27"/>
      <c r="G175" s="70"/>
      <c r="H175" s="71"/>
      <c r="I175" s="23"/>
      <c r="J175" s="24">
        <f>+I175*H175</f>
        <v>0</v>
      </c>
    </row>
    <row r="176" spans="1:11" s="68" customFormat="1" ht="394.5" customHeight="1" x14ac:dyDescent="0.2">
      <c r="A176" s="25" t="s">
        <v>98</v>
      </c>
      <c r="B176" s="146" t="s">
        <v>36</v>
      </c>
      <c r="C176" s="29"/>
      <c r="D176" s="71"/>
      <c r="E176" s="26"/>
      <c r="F176" s="71"/>
      <c r="G176" s="77"/>
      <c r="H176" s="71"/>
      <c r="I176" s="23"/>
      <c r="J176" s="24">
        <f>+I176*H176</f>
        <v>0</v>
      </c>
    </row>
    <row r="177" spans="1:12" s="68" customFormat="1" x14ac:dyDescent="0.2">
      <c r="A177" s="25"/>
      <c r="B177" s="133"/>
      <c r="C177" s="29">
        <v>1</v>
      </c>
      <c r="D177" s="61">
        <v>7</v>
      </c>
      <c r="E177" s="26"/>
      <c r="F177" s="27">
        <v>0.35</v>
      </c>
      <c r="G177" s="65">
        <f>PRODUCT(C177:F177)</f>
        <v>2.4499999999999997</v>
      </c>
      <c r="H177" s="65"/>
      <c r="I177" s="23"/>
      <c r="J177" s="24"/>
      <c r="L177" s="101"/>
    </row>
    <row r="178" spans="1:12" s="68" customFormat="1" x14ac:dyDescent="0.2">
      <c r="A178" s="25"/>
      <c r="B178" s="133"/>
      <c r="C178" s="29">
        <v>1</v>
      </c>
      <c r="D178" s="61">
        <v>14</v>
      </c>
      <c r="E178" s="26"/>
      <c r="F178" s="27">
        <v>0.15</v>
      </c>
      <c r="G178" s="65">
        <f t="shared" ref="G178:G179" si="30">PRODUCT(C178:F178)</f>
        <v>2.1</v>
      </c>
      <c r="H178" s="65"/>
      <c r="I178" s="23"/>
      <c r="J178" s="24"/>
      <c r="L178" s="101"/>
    </row>
    <row r="179" spans="1:12" s="68" customFormat="1" x14ac:dyDescent="0.2">
      <c r="A179" s="25"/>
      <c r="B179" s="133"/>
      <c r="C179" s="29">
        <v>1</v>
      </c>
      <c r="D179" s="61">
        <v>1</v>
      </c>
      <c r="E179" s="26"/>
      <c r="F179" s="27">
        <v>1</v>
      </c>
      <c r="G179" s="65">
        <f t="shared" si="30"/>
        <v>1</v>
      </c>
      <c r="H179" s="65"/>
      <c r="I179" s="23"/>
      <c r="J179" s="24"/>
      <c r="L179" s="101"/>
    </row>
    <row r="180" spans="1:12" s="68" customFormat="1" x14ac:dyDescent="0.2">
      <c r="A180" s="25"/>
      <c r="B180" s="134"/>
      <c r="C180" s="29"/>
      <c r="D180" s="27"/>
      <c r="E180" s="26"/>
      <c r="F180" s="27"/>
      <c r="G180" s="76"/>
      <c r="H180" s="90">
        <f>SUM(G177:G180)</f>
        <v>5.55</v>
      </c>
      <c r="I180" s="109"/>
      <c r="J180" s="28">
        <f>H180*I180</f>
        <v>0</v>
      </c>
      <c r="K180" s="81"/>
    </row>
    <row r="181" spans="1:12" s="68" customFormat="1" x14ac:dyDescent="0.2">
      <c r="A181" s="25"/>
      <c r="B181" s="134"/>
      <c r="C181" s="29"/>
      <c r="D181" s="27"/>
      <c r="E181" s="26"/>
      <c r="F181" s="27"/>
      <c r="G181" s="76"/>
      <c r="H181" s="90"/>
      <c r="I181" s="79"/>
      <c r="J181" s="28"/>
    </row>
    <row r="182" spans="1:12" s="11" customFormat="1" x14ac:dyDescent="0.2">
      <c r="A182" s="69" t="s">
        <v>99</v>
      </c>
      <c r="B182" s="129" t="s">
        <v>114</v>
      </c>
      <c r="C182" s="29"/>
      <c r="D182" s="27"/>
      <c r="E182" s="26"/>
      <c r="F182" s="27"/>
      <c r="G182" s="70"/>
      <c r="H182" s="71"/>
      <c r="I182" s="23"/>
      <c r="J182" s="24">
        <f>+I182*H182</f>
        <v>0</v>
      </c>
    </row>
    <row r="183" spans="1:12" s="68" customFormat="1" ht="228" x14ac:dyDescent="0.2">
      <c r="A183" s="25" t="s">
        <v>100</v>
      </c>
      <c r="B183" s="134" t="s">
        <v>37</v>
      </c>
      <c r="C183" s="29"/>
      <c r="D183" s="71"/>
      <c r="E183" s="26"/>
      <c r="F183" s="71"/>
      <c r="G183" s="72"/>
      <c r="H183" s="71"/>
      <c r="I183" s="23"/>
      <c r="J183" s="24">
        <f>+I183*H183</f>
        <v>0</v>
      </c>
    </row>
    <row r="184" spans="1:12" s="68" customFormat="1" x14ac:dyDescent="0.2">
      <c r="A184" s="25"/>
      <c r="B184" s="134"/>
      <c r="C184" s="73"/>
      <c r="D184" s="74"/>
      <c r="E184" s="26"/>
      <c r="F184" s="71"/>
      <c r="G184" s="72"/>
      <c r="H184" s="71"/>
      <c r="I184" s="23"/>
      <c r="J184" s="24"/>
    </row>
    <row r="185" spans="1:12" s="11" customFormat="1" x14ac:dyDescent="0.2">
      <c r="A185" s="69" t="s">
        <v>101</v>
      </c>
      <c r="B185" s="135" t="s">
        <v>18</v>
      </c>
      <c r="C185" s="29"/>
      <c r="D185" s="27"/>
      <c r="E185" s="26"/>
      <c r="F185" s="27"/>
      <c r="G185" s="62"/>
      <c r="H185" s="75"/>
      <c r="I185" s="23"/>
      <c r="J185" s="24"/>
    </row>
    <row r="186" spans="1:12" s="11" customFormat="1" x14ac:dyDescent="0.2">
      <c r="A186" s="69"/>
      <c r="B186" s="136"/>
      <c r="C186" s="117">
        <v>1</v>
      </c>
      <c r="D186" s="116">
        <v>7</v>
      </c>
      <c r="E186" s="26"/>
      <c r="F186" s="27">
        <v>0.1</v>
      </c>
      <c r="G186" s="65">
        <f>PRODUCT(C186:F186)</f>
        <v>0.70000000000000007</v>
      </c>
      <c r="H186" s="66"/>
      <c r="I186" s="23"/>
      <c r="J186" s="28"/>
    </row>
    <row r="187" spans="1:12" s="11" customFormat="1" x14ac:dyDescent="0.2">
      <c r="A187" s="69"/>
      <c r="B187" s="136"/>
      <c r="C187" s="117">
        <v>1</v>
      </c>
      <c r="D187" s="116">
        <v>1</v>
      </c>
      <c r="E187" s="26"/>
      <c r="F187" s="27">
        <v>0.1</v>
      </c>
      <c r="G187" s="65">
        <f t="shared" ref="G187" si="31">PRODUCT(C187:F187)</f>
        <v>0.1</v>
      </c>
      <c r="H187" s="66"/>
      <c r="I187" s="23"/>
      <c r="J187" s="28"/>
    </row>
    <row r="188" spans="1:12" s="11" customFormat="1" x14ac:dyDescent="0.2">
      <c r="A188" s="69"/>
      <c r="B188" s="129"/>
      <c r="C188" s="29"/>
      <c r="D188" s="27"/>
      <c r="E188" s="26"/>
      <c r="F188" s="27"/>
      <c r="G188" s="78"/>
      <c r="H188" s="66">
        <f>SUM(G186:G188)</f>
        <v>0.8</v>
      </c>
      <c r="I188" s="23"/>
      <c r="J188" s="28">
        <f>H188*I188</f>
        <v>0</v>
      </c>
    </row>
    <row r="189" spans="1:12" s="11" customFormat="1" x14ac:dyDescent="0.2">
      <c r="A189" s="69"/>
      <c r="B189" s="129"/>
      <c r="C189" s="29"/>
      <c r="D189" s="27"/>
      <c r="E189" s="26"/>
      <c r="F189" s="27"/>
      <c r="G189" s="80"/>
      <c r="H189" s="66"/>
      <c r="I189" s="23"/>
      <c r="J189" s="28"/>
    </row>
    <row r="190" spans="1:12" s="68" customFormat="1" ht="276" x14ac:dyDescent="0.2">
      <c r="A190" s="25" t="s">
        <v>102</v>
      </c>
      <c r="B190" s="134" t="s">
        <v>41</v>
      </c>
      <c r="C190" s="29"/>
      <c r="D190" s="71"/>
      <c r="E190" s="26"/>
      <c r="F190" s="71"/>
      <c r="G190" s="72"/>
      <c r="H190" s="71"/>
      <c r="I190" s="23"/>
      <c r="J190" s="24">
        <f>+I190*H190</f>
        <v>0</v>
      </c>
    </row>
    <row r="191" spans="1:12" s="11" customFormat="1" x14ac:dyDescent="0.2">
      <c r="A191" s="69" t="s">
        <v>104</v>
      </c>
      <c r="B191" s="144" t="s">
        <v>38</v>
      </c>
      <c r="C191" s="29"/>
      <c r="D191" s="27"/>
      <c r="E191" s="26"/>
      <c r="F191" s="27"/>
      <c r="G191" s="78"/>
      <c r="H191" s="75"/>
      <c r="I191" s="23"/>
      <c r="J191" s="24"/>
    </row>
    <row r="192" spans="1:12" s="11" customFormat="1" x14ac:dyDescent="0.2">
      <c r="A192" s="69"/>
      <c r="B192" s="136" t="s">
        <v>34</v>
      </c>
      <c r="C192" s="117">
        <v>1</v>
      </c>
      <c r="D192" s="116">
        <v>7</v>
      </c>
      <c r="E192" s="26"/>
      <c r="F192" s="27">
        <v>0.35</v>
      </c>
      <c r="G192" s="65">
        <f>PRODUCT(C192:F192)</f>
        <v>2.4499999999999997</v>
      </c>
      <c r="H192" s="66"/>
      <c r="I192" s="23"/>
      <c r="J192" s="28"/>
    </row>
    <row r="193" spans="1:11" s="11" customFormat="1" x14ac:dyDescent="0.2">
      <c r="A193" s="69"/>
      <c r="B193" s="129"/>
      <c r="C193" s="29"/>
      <c r="D193" s="27"/>
      <c r="E193" s="26"/>
      <c r="F193" s="27"/>
      <c r="G193" s="33"/>
      <c r="H193" s="66">
        <f>SUM(G192:G193)</f>
        <v>2.4499999999999997</v>
      </c>
      <c r="I193" s="23"/>
      <c r="J193" s="28">
        <f>H193*I193</f>
        <v>0</v>
      </c>
      <c r="K193" s="81"/>
    </row>
    <row r="194" spans="1:11" s="11" customFormat="1" x14ac:dyDescent="0.2">
      <c r="A194" s="69"/>
      <c r="B194" s="129"/>
      <c r="C194" s="29"/>
      <c r="D194" s="27"/>
      <c r="E194" s="26"/>
      <c r="F194" s="27"/>
      <c r="G194" s="33"/>
      <c r="H194" s="66"/>
      <c r="I194" s="23"/>
      <c r="J194" s="28"/>
      <c r="K194" s="81"/>
    </row>
    <row r="195" spans="1:11" s="11" customFormat="1" ht="48" x14ac:dyDescent="0.2">
      <c r="A195" s="69" t="s">
        <v>105</v>
      </c>
      <c r="B195" s="144" t="s">
        <v>40</v>
      </c>
      <c r="C195" s="29"/>
      <c r="D195" s="27"/>
      <c r="E195" s="26"/>
      <c r="F195" s="27"/>
      <c r="G195" s="33"/>
      <c r="H195" s="66"/>
      <c r="I195" s="23"/>
      <c r="J195" s="28"/>
      <c r="K195" s="81"/>
    </row>
    <row r="196" spans="1:11" s="11" customFormat="1" x14ac:dyDescent="0.2">
      <c r="A196" s="69"/>
      <c r="B196" s="123" t="s">
        <v>31</v>
      </c>
      <c r="C196" s="117">
        <v>1</v>
      </c>
      <c r="D196" s="116">
        <v>0.3</v>
      </c>
      <c r="E196" s="118"/>
      <c r="F196" s="118">
        <v>0.35</v>
      </c>
      <c r="G196" s="65">
        <f t="shared" ref="G196:G198" si="32">PRODUCT(C196:F196)</f>
        <v>0.105</v>
      </c>
      <c r="H196" s="66"/>
      <c r="I196" s="23"/>
      <c r="J196" s="28"/>
      <c r="K196" s="81"/>
    </row>
    <row r="197" spans="1:11" s="11" customFormat="1" x14ac:dyDescent="0.2">
      <c r="A197" s="69"/>
      <c r="B197" s="123" t="s">
        <v>31</v>
      </c>
      <c r="C197" s="117">
        <v>1</v>
      </c>
      <c r="D197" s="116">
        <v>0.3</v>
      </c>
      <c r="E197" s="118"/>
      <c r="F197" s="118">
        <v>3</v>
      </c>
      <c r="G197" s="65">
        <f t="shared" si="32"/>
        <v>0.89999999999999991</v>
      </c>
      <c r="H197" s="66"/>
      <c r="I197" s="23"/>
      <c r="J197" s="28"/>
      <c r="K197" s="81"/>
    </row>
    <row r="198" spans="1:11" s="11" customFormat="1" x14ac:dyDescent="0.2">
      <c r="A198" s="69"/>
      <c r="B198" s="123"/>
      <c r="C198" s="117">
        <v>1</v>
      </c>
      <c r="D198" s="116">
        <v>0.3</v>
      </c>
      <c r="E198" s="118"/>
      <c r="F198" s="118">
        <v>3.25</v>
      </c>
      <c r="G198" s="65">
        <f t="shared" si="32"/>
        <v>0.97499999999999998</v>
      </c>
      <c r="H198" s="66"/>
      <c r="I198" s="23"/>
      <c r="J198" s="28"/>
      <c r="K198" s="81"/>
    </row>
    <row r="199" spans="1:11" s="11" customFormat="1" x14ac:dyDescent="0.2">
      <c r="A199" s="69"/>
      <c r="B199" s="129"/>
      <c r="C199" s="29"/>
      <c r="D199" s="27"/>
      <c r="E199" s="26"/>
      <c r="F199" s="27"/>
      <c r="G199" s="33"/>
      <c r="H199" s="66">
        <f>SUM(G196:G199)</f>
        <v>1.98</v>
      </c>
      <c r="I199" s="23"/>
      <c r="J199" s="28">
        <f>H199*I199</f>
        <v>0</v>
      </c>
      <c r="K199" s="81"/>
    </row>
    <row r="200" spans="1:11" s="11" customFormat="1" x14ac:dyDescent="0.2">
      <c r="A200" s="69"/>
      <c r="B200" s="129"/>
      <c r="C200" s="29"/>
      <c r="D200" s="27"/>
      <c r="E200" s="26"/>
      <c r="F200" s="27"/>
      <c r="G200" s="33"/>
      <c r="H200" s="66"/>
      <c r="I200" s="23"/>
      <c r="J200" s="28"/>
      <c r="K200" s="81"/>
    </row>
    <row r="201" spans="1:11" s="11" customFormat="1" ht="36" x14ac:dyDescent="0.2">
      <c r="A201" s="69" t="s">
        <v>103</v>
      </c>
      <c r="B201" s="144" t="s">
        <v>39</v>
      </c>
      <c r="C201" s="29"/>
      <c r="D201" s="27"/>
      <c r="E201" s="26"/>
      <c r="F201" s="27"/>
      <c r="G201" s="33"/>
      <c r="H201" s="66"/>
      <c r="I201" s="23"/>
      <c r="J201" s="28"/>
      <c r="K201" s="81"/>
    </row>
    <row r="202" spans="1:11" s="11" customFormat="1" x14ac:dyDescent="0.2">
      <c r="A202" s="69"/>
      <c r="B202" s="123"/>
      <c r="C202" s="117">
        <v>1</v>
      </c>
      <c r="D202" s="116">
        <v>0.46</v>
      </c>
      <c r="E202" s="118"/>
      <c r="F202" s="118">
        <v>2.65</v>
      </c>
      <c r="G202" s="65">
        <f t="shared" ref="G202:G204" si="33">PRODUCT(C202:F202)</f>
        <v>1.2190000000000001</v>
      </c>
      <c r="H202" s="66"/>
      <c r="I202" s="23"/>
      <c r="J202" s="28"/>
      <c r="K202" s="81"/>
    </row>
    <row r="203" spans="1:11" s="11" customFormat="1" x14ac:dyDescent="0.2">
      <c r="A203" s="69"/>
      <c r="B203" s="123" t="s">
        <v>31</v>
      </c>
      <c r="C203" s="117">
        <v>1</v>
      </c>
      <c r="D203" s="116">
        <v>0.4</v>
      </c>
      <c r="E203" s="118"/>
      <c r="F203" s="118">
        <v>3.25</v>
      </c>
      <c r="G203" s="65">
        <f t="shared" si="33"/>
        <v>1.3</v>
      </c>
      <c r="H203" s="66"/>
      <c r="I203" s="23"/>
      <c r="J203" s="28"/>
      <c r="K203" s="81"/>
    </row>
    <row r="204" spans="1:11" s="11" customFormat="1" x14ac:dyDescent="0.2">
      <c r="A204" s="69"/>
      <c r="B204" s="123"/>
      <c r="C204" s="117">
        <v>1</v>
      </c>
      <c r="D204" s="116">
        <v>0.45</v>
      </c>
      <c r="E204" s="118"/>
      <c r="F204" s="118">
        <v>4.25</v>
      </c>
      <c r="G204" s="65">
        <f t="shared" si="33"/>
        <v>1.9125000000000001</v>
      </c>
      <c r="H204" s="66"/>
      <c r="I204" s="23"/>
      <c r="J204" s="28"/>
      <c r="K204" s="81"/>
    </row>
    <row r="205" spans="1:11" s="11" customFormat="1" x14ac:dyDescent="0.2">
      <c r="A205" s="69"/>
      <c r="B205" s="129"/>
      <c r="C205" s="29"/>
      <c r="D205" s="27"/>
      <c r="E205" s="26"/>
      <c r="F205" s="27"/>
      <c r="G205" s="33"/>
      <c r="H205" s="66">
        <f>SUM(G202:G205)</f>
        <v>4.4314999999999998</v>
      </c>
      <c r="I205" s="23"/>
      <c r="J205" s="28">
        <f>H205*I205</f>
        <v>0</v>
      </c>
      <c r="K205" s="81"/>
    </row>
    <row r="206" spans="1:11" s="11" customFormat="1" x14ac:dyDescent="0.2">
      <c r="A206" s="69"/>
      <c r="B206" s="129"/>
      <c r="C206" s="29"/>
      <c r="D206" s="27"/>
      <c r="E206" s="26"/>
      <c r="F206" s="27"/>
      <c r="G206" s="33"/>
      <c r="H206" s="66"/>
      <c r="I206" s="23"/>
      <c r="J206" s="28"/>
      <c r="K206" s="81"/>
    </row>
    <row r="207" spans="1:11" s="68" customFormat="1" ht="276" x14ac:dyDescent="0.2">
      <c r="A207" s="25" t="s">
        <v>106</v>
      </c>
      <c r="B207" s="134" t="s">
        <v>43</v>
      </c>
      <c r="C207" s="29"/>
      <c r="D207" s="71"/>
      <c r="E207" s="26"/>
      <c r="F207" s="71"/>
      <c r="G207" s="77"/>
      <c r="H207" s="71"/>
      <c r="I207" s="23"/>
      <c r="J207" s="24">
        <f>+I207*H207</f>
        <v>0</v>
      </c>
    </row>
    <row r="208" spans="1:11" s="11" customFormat="1" ht="25.5" x14ac:dyDescent="0.2">
      <c r="A208" s="69" t="s">
        <v>107</v>
      </c>
      <c r="B208" s="135" t="s">
        <v>42</v>
      </c>
      <c r="C208" s="29"/>
      <c r="D208" s="27"/>
      <c r="E208" s="26"/>
      <c r="F208" s="27"/>
      <c r="G208" s="65"/>
      <c r="H208" s="66"/>
      <c r="I208" s="23"/>
      <c r="J208" s="28"/>
      <c r="K208" s="48"/>
    </row>
    <row r="209" spans="1:12" s="11" customFormat="1" x14ac:dyDescent="0.2">
      <c r="A209" s="69"/>
      <c r="B209" s="123" t="s">
        <v>31</v>
      </c>
      <c r="C209" s="117">
        <v>1</v>
      </c>
      <c r="D209" s="116">
        <v>5.5</v>
      </c>
      <c r="E209" s="118"/>
      <c r="F209" s="118">
        <v>0.3</v>
      </c>
      <c r="G209" s="65">
        <f>PRODUCT(C209:F209)</f>
        <v>1.65</v>
      </c>
      <c r="H209" s="66"/>
      <c r="I209" s="23"/>
      <c r="J209" s="28"/>
    </row>
    <row r="210" spans="1:12" s="11" customFormat="1" x14ac:dyDescent="0.2">
      <c r="A210" s="69"/>
      <c r="B210" s="123"/>
      <c r="C210" s="117">
        <v>1</v>
      </c>
      <c r="D210" s="116">
        <v>2.25</v>
      </c>
      <c r="E210" s="118"/>
      <c r="F210" s="118">
        <v>0.2</v>
      </c>
      <c r="G210" s="65">
        <f t="shared" ref="G210:G213" si="34">PRODUCT(C210:F210)</f>
        <v>0.45</v>
      </c>
      <c r="H210" s="66"/>
      <c r="I210" s="23"/>
      <c r="J210" s="28"/>
    </row>
    <row r="211" spans="1:12" s="11" customFormat="1" x14ac:dyDescent="0.2">
      <c r="A211" s="69"/>
      <c r="B211" s="123"/>
      <c r="C211" s="117">
        <v>1</v>
      </c>
      <c r="D211" s="116">
        <v>1.25</v>
      </c>
      <c r="E211" s="118"/>
      <c r="F211" s="118">
        <v>0.3</v>
      </c>
      <c r="G211" s="65">
        <f t="shared" si="34"/>
        <v>0.375</v>
      </c>
      <c r="H211" s="66"/>
      <c r="I211" s="23"/>
      <c r="J211" s="28"/>
    </row>
    <row r="212" spans="1:12" s="11" customFormat="1" x14ac:dyDescent="0.2">
      <c r="A212" s="69"/>
      <c r="B212" s="123"/>
      <c r="C212" s="117">
        <v>1</v>
      </c>
      <c r="D212" s="116">
        <v>5</v>
      </c>
      <c r="E212" s="118"/>
      <c r="F212" s="118">
        <v>0.2</v>
      </c>
      <c r="G212" s="65">
        <f t="shared" si="34"/>
        <v>1</v>
      </c>
      <c r="H212" s="66"/>
      <c r="I212" s="23"/>
      <c r="J212" s="28"/>
    </row>
    <row r="213" spans="1:12" s="11" customFormat="1" x14ac:dyDescent="0.2">
      <c r="A213" s="69"/>
      <c r="B213" s="129"/>
      <c r="C213" s="29"/>
      <c r="D213" s="27"/>
      <c r="E213" s="26"/>
      <c r="F213" s="27"/>
      <c r="G213" s="65">
        <f t="shared" si="34"/>
        <v>0</v>
      </c>
      <c r="H213" s="66">
        <f>SUM(G209:G213)</f>
        <v>3.4750000000000001</v>
      </c>
      <c r="I213" s="23"/>
      <c r="J213" s="28">
        <f>H213*I213</f>
        <v>0</v>
      </c>
    </row>
    <row r="214" spans="1:12" s="11" customFormat="1" x14ac:dyDescent="0.2">
      <c r="A214" s="69"/>
      <c r="B214" s="129"/>
      <c r="C214" s="29"/>
      <c r="D214" s="27"/>
      <c r="E214" s="26"/>
      <c r="F214" s="27"/>
      <c r="G214" s="33"/>
      <c r="H214" s="66"/>
      <c r="I214" s="23"/>
      <c r="J214" s="28"/>
    </row>
    <row r="215" spans="1:12" s="11" customFormat="1" x14ac:dyDescent="0.2">
      <c r="A215" s="69"/>
      <c r="B215" s="136"/>
      <c r="C215" s="29"/>
      <c r="D215" s="27"/>
      <c r="E215" s="26"/>
      <c r="F215" s="27"/>
      <c r="G215" s="33"/>
      <c r="H215" s="66"/>
      <c r="I215" s="23"/>
      <c r="J215" s="28"/>
    </row>
    <row r="216" spans="1:12" s="11" customFormat="1" x14ac:dyDescent="0.2">
      <c r="A216" s="69" t="s">
        <v>108</v>
      </c>
      <c r="B216" s="129" t="s">
        <v>113</v>
      </c>
      <c r="C216" s="29"/>
      <c r="D216" s="27"/>
      <c r="E216" s="26"/>
      <c r="F216" s="93"/>
      <c r="G216" s="72"/>
      <c r="H216" s="72"/>
      <c r="I216" s="23"/>
      <c r="J216" s="24"/>
    </row>
    <row r="217" spans="1:12" s="11" customFormat="1" x14ac:dyDescent="0.2">
      <c r="A217" s="97"/>
      <c r="B217" s="137"/>
      <c r="C217" s="29"/>
      <c r="D217" s="94"/>
      <c r="E217" s="27"/>
      <c r="F217" s="95"/>
      <c r="G217" s="72"/>
      <c r="H217" s="96"/>
      <c r="I217" s="23"/>
      <c r="J217" s="28"/>
    </row>
    <row r="218" spans="1:12" s="68" customFormat="1" ht="204" x14ac:dyDescent="0.2">
      <c r="A218" s="25" t="s">
        <v>109</v>
      </c>
      <c r="B218" s="134" t="s">
        <v>62</v>
      </c>
      <c r="C218" s="77"/>
      <c r="D218" s="82"/>
      <c r="E218" s="27"/>
      <c r="F218" s="83"/>
      <c r="G218" s="77"/>
      <c r="H218" s="71"/>
      <c r="I218" s="23"/>
      <c r="J218" s="24"/>
      <c r="K218" s="84"/>
      <c r="L218" s="85"/>
    </row>
    <row r="219" spans="1:12" s="11" customFormat="1" x14ac:dyDescent="0.2">
      <c r="A219" s="69"/>
      <c r="B219" s="143"/>
      <c r="C219" s="87">
        <v>1</v>
      </c>
      <c r="D219" s="116">
        <v>10.5</v>
      </c>
      <c r="E219" s="27"/>
      <c r="F219" s="83"/>
      <c r="G219" s="62">
        <f t="shared" ref="G219" si="35">PRODUCT(C219:F219)</f>
        <v>10.5</v>
      </c>
      <c r="H219" s="75"/>
      <c r="I219" s="23"/>
      <c r="J219" s="24"/>
    </row>
    <row r="220" spans="1:12" s="11" customFormat="1" x14ac:dyDescent="0.2">
      <c r="A220" s="69"/>
      <c r="B220" s="129"/>
      <c r="C220" s="29"/>
      <c r="D220" s="27"/>
      <c r="E220" s="26"/>
      <c r="F220" s="27"/>
      <c r="G220" s="86"/>
      <c r="H220" s="110">
        <f>SUM(G219:G220)</f>
        <v>10.5</v>
      </c>
      <c r="I220" s="23"/>
      <c r="J220" s="28">
        <f>H220*I220</f>
        <v>0</v>
      </c>
      <c r="K220" s="81"/>
    </row>
    <row r="221" spans="1:12" s="11" customFormat="1" x14ac:dyDescent="0.2">
      <c r="A221" s="69"/>
      <c r="B221" s="129"/>
      <c r="C221" s="29"/>
      <c r="D221" s="27"/>
      <c r="E221" s="26"/>
      <c r="F221" s="27"/>
      <c r="G221" s="86"/>
      <c r="H221" s="62"/>
      <c r="I221" s="23"/>
      <c r="J221" s="28"/>
      <c r="K221" s="81"/>
    </row>
    <row r="222" spans="1:12" s="11" customFormat="1" ht="168" x14ac:dyDescent="0.2">
      <c r="A222" s="25" t="s">
        <v>110</v>
      </c>
      <c r="B222" s="129" t="s">
        <v>26</v>
      </c>
      <c r="C222" s="87"/>
      <c r="D222" s="27"/>
      <c r="E222" s="27"/>
      <c r="F222" s="27"/>
      <c r="G222" s="86"/>
      <c r="H222" s="62"/>
      <c r="I222" s="23"/>
      <c r="J222" s="28"/>
      <c r="K222" s="81"/>
    </row>
    <row r="223" spans="1:12" s="11" customFormat="1" x14ac:dyDescent="0.2">
      <c r="A223" s="69"/>
      <c r="B223" s="136"/>
      <c r="C223" s="117">
        <v>1</v>
      </c>
      <c r="D223" s="116">
        <f>6.4*0.35+2.4+3.2*0.35+2+3.2*0.35+2.4+8*0.6</f>
        <v>16.079999999999998</v>
      </c>
      <c r="E223" s="118"/>
      <c r="F223" s="27"/>
      <c r="G223" s="62">
        <f t="shared" ref="G223" si="36">PRODUCT(C223:F223)</f>
        <v>16.079999999999998</v>
      </c>
      <c r="H223" s="66"/>
      <c r="I223" s="23"/>
      <c r="J223" s="28"/>
    </row>
    <row r="224" spans="1:12" s="11" customFormat="1" x14ac:dyDescent="0.2">
      <c r="A224" s="69"/>
      <c r="B224" s="129"/>
      <c r="C224" s="87"/>
      <c r="D224" s="27"/>
      <c r="E224" s="27"/>
      <c r="F224" s="27"/>
      <c r="G224" s="62"/>
      <c r="H224" s="110">
        <f>SUM(G223:G224)</f>
        <v>16.079999999999998</v>
      </c>
      <c r="I224" s="23"/>
      <c r="J224" s="28">
        <f>H224*I224</f>
        <v>0</v>
      </c>
      <c r="K224" s="81"/>
    </row>
    <row r="225" spans="1:11" s="11" customFormat="1" x14ac:dyDescent="0.2">
      <c r="A225" s="69"/>
      <c r="B225" s="129"/>
      <c r="C225" s="29"/>
      <c r="D225" s="27"/>
      <c r="E225" s="26"/>
      <c r="F225" s="27"/>
      <c r="G225" s="115"/>
      <c r="H225" s="62"/>
      <c r="I225" s="23"/>
      <c r="J225" s="28"/>
      <c r="K225" s="81"/>
    </row>
    <row r="226" spans="1:11" s="11" customFormat="1" ht="233.25" customHeight="1" x14ac:dyDescent="0.2">
      <c r="A226" s="25" t="s">
        <v>111</v>
      </c>
      <c r="B226" s="144" t="s">
        <v>77</v>
      </c>
      <c r="C226" s="29"/>
      <c r="D226" s="27"/>
      <c r="E226" s="26"/>
      <c r="F226" s="27"/>
      <c r="G226" s="86"/>
      <c r="H226" s="62"/>
      <c r="I226" s="23"/>
      <c r="J226" s="28"/>
      <c r="K226" s="81"/>
    </row>
    <row r="227" spans="1:11" s="11" customFormat="1" x14ac:dyDescent="0.2">
      <c r="A227" s="69"/>
      <c r="B227" s="129"/>
      <c r="C227" s="107">
        <v>1</v>
      </c>
      <c r="D227" s="107"/>
      <c r="E227" s="108"/>
      <c r="F227" s="107"/>
      <c r="G227" s="112">
        <f>C227</f>
        <v>1</v>
      </c>
      <c r="H227" s="111"/>
      <c r="I227" s="111"/>
      <c r="J227" s="111"/>
      <c r="K227" s="81"/>
    </row>
    <row r="228" spans="1:11" s="11" customFormat="1" x14ac:dyDescent="0.2">
      <c r="A228" s="69"/>
      <c r="B228" s="129"/>
      <c r="C228" s="29"/>
      <c r="D228" s="27"/>
      <c r="E228" s="26"/>
      <c r="F228" s="27"/>
      <c r="G228" s="107"/>
      <c r="H228" s="112">
        <f>G227</f>
        <v>1</v>
      </c>
      <c r="I228" s="23"/>
      <c r="J228" s="28">
        <f>H228*I228</f>
        <v>0</v>
      </c>
      <c r="K228" s="81"/>
    </row>
    <row r="229" spans="1:11" s="11" customFormat="1" x14ac:dyDescent="0.2">
      <c r="A229" s="69"/>
      <c r="B229" s="129"/>
      <c r="C229" s="29"/>
      <c r="D229" s="27"/>
      <c r="E229" s="26"/>
      <c r="F229" s="27"/>
      <c r="G229" s="86"/>
      <c r="H229" s="62"/>
      <c r="I229" s="23"/>
      <c r="J229" s="28"/>
      <c r="K229" s="81"/>
    </row>
    <row r="230" spans="1:11" s="11" customFormat="1" ht="276" x14ac:dyDescent="0.2">
      <c r="A230" s="25" t="s">
        <v>112</v>
      </c>
      <c r="B230" s="134" t="s">
        <v>78</v>
      </c>
      <c r="C230" s="29"/>
      <c r="D230" s="27"/>
      <c r="E230" s="26"/>
      <c r="F230" s="27"/>
      <c r="G230" s="86"/>
      <c r="H230" s="62"/>
      <c r="I230" s="23"/>
      <c r="J230" s="28"/>
      <c r="K230" s="81"/>
    </row>
    <row r="231" spans="1:11" s="11" customFormat="1" x14ac:dyDescent="0.2">
      <c r="A231" s="100"/>
      <c r="B231" s="134"/>
      <c r="C231" s="117">
        <v>1</v>
      </c>
      <c r="D231" s="118">
        <v>14</v>
      </c>
      <c r="E231" s="27"/>
      <c r="F231" s="71"/>
      <c r="G231" s="77">
        <f>PRODUCT(C231:F231)</f>
        <v>14</v>
      </c>
      <c r="H231" s="62"/>
      <c r="I231" s="23"/>
      <c r="J231" s="28"/>
      <c r="K231" s="81"/>
    </row>
    <row r="232" spans="1:11" s="11" customFormat="1" x14ac:dyDescent="0.2">
      <c r="A232" s="69"/>
      <c r="B232" s="134"/>
      <c r="C232" s="29"/>
      <c r="D232" s="27"/>
      <c r="E232" s="26"/>
      <c r="F232" s="27"/>
      <c r="G232" s="107"/>
      <c r="H232" s="113">
        <f>+SUM(G231:G232)</f>
        <v>14</v>
      </c>
      <c r="I232" s="114"/>
      <c r="J232" s="28">
        <f>H232*I232</f>
        <v>0</v>
      </c>
      <c r="K232" s="81"/>
    </row>
    <row r="233" spans="1:11" s="11" customFormat="1" x14ac:dyDescent="0.2">
      <c r="A233" s="69"/>
      <c r="B233" s="129"/>
      <c r="C233" s="29"/>
      <c r="D233" s="27"/>
      <c r="E233" s="26"/>
      <c r="F233" s="27"/>
      <c r="G233" s="86"/>
      <c r="H233" s="62"/>
      <c r="I233" s="23"/>
      <c r="J233" s="28"/>
      <c r="K233" s="81"/>
    </row>
    <row r="234" spans="1:11" s="10" customFormat="1" x14ac:dyDescent="0.2">
      <c r="A234" s="36"/>
      <c r="B234" s="125"/>
      <c r="C234" s="32"/>
      <c r="D234" s="31"/>
      <c r="E234" s="31"/>
      <c r="F234" s="31"/>
      <c r="G234" s="37"/>
      <c r="H234" s="38"/>
      <c r="I234" s="39"/>
      <c r="J234" s="40"/>
    </row>
    <row r="235" spans="1:11" s="10" customFormat="1" x14ac:dyDescent="0.2">
      <c r="A235" s="41"/>
      <c r="B235" s="126"/>
      <c r="C235" s="34"/>
      <c r="D235" s="33"/>
      <c r="E235" s="42"/>
      <c r="F235" s="33"/>
      <c r="G235" s="35"/>
      <c r="H235" s="33"/>
      <c r="I235" s="43" t="s">
        <v>12</v>
      </c>
      <c r="J235" s="30">
        <f>SUM(J4:J233)</f>
        <v>0</v>
      </c>
    </row>
    <row r="236" spans="1:11" x14ac:dyDescent="0.2">
      <c r="A236" s="4"/>
      <c r="G236" s="5"/>
      <c r="I236" s="7" t="s">
        <v>13</v>
      </c>
      <c r="J236" s="120">
        <v>0</v>
      </c>
    </row>
    <row r="237" spans="1:11" ht="13.5" x14ac:dyDescent="0.2">
      <c r="A237" s="4"/>
      <c r="B237" s="128" t="s">
        <v>31</v>
      </c>
      <c r="G237" s="5"/>
      <c r="I237" s="7" t="s">
        <v>20</v>
      </c>
      <c r="J237" s="30" t="e">
        <f>J235/J236</f>
        <v>#DIV/0!</v>
      </c>
    </row>
    <row r="238" spans="1:11" x14ac:dyDescent="0.2">
      <c r="B238" s="128" t="s">
        <v>31</v>
      </c>
    </row>
    <row r="239" spans="1:11" x14ac:dyDescent="0.2">
      <c r="B239" s="128" t="s">
        <v>31</v>
      </c>
    </row>
  </sheetData>
  <mergeCells count="6">
    <mergeCell ref="A1:B3"/>
    <mergeCell ref="G1:J1"/>
    <mergeCell ref="I2:J2"/>
    <mergeCell ref="G2:H2"/>
    <mergeCell ref="D2:F2"/>
    <mergeCell ref="C1:F1"/>
  </mergeCells>
  <phoneticPr fontId="0" type="noConversion"/>
  <printOptions horizontalCentered="1" gridLinesSet="0"/>
  <pageMargins left="0.39370078740157483" right="0.35433070866141736" top="1.3779527559055118" bottom="0.74803149606299213" header="0.47244094488188981" footer="0.39370078740157483"/>
  <pageSetup paperSize="9" scale="83" fitToHeight="0" orientation="portrait" horizontalDpi="4294967293" verticalDpi="400" r:id="rId1"/>
  <headerFooter alignWithMargins="0">
    <oddHeader xml:space="preserve">&amp;CReabilitação e Alteração de Interiores - Igreja São Luis dos Franceses em Lisboa
Mapa de Quantidades
Janeiro 2025
&amp;R&amp;"Helvetica,Normal"&amp;8
</oddHead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1</vt:i4>
      </vt:variant>
      <vt:variant>
        <vt:lpstr>Intervalos com Nome</vt:lpstr>
      </vt:variant>
      <vt:variant>
        <vt:i4>2</vt:i4>
      </vt:variant>
    </vt:vector>
  </HeadingPairs>
  <TitlesOfParts>
    <vt:vector size="3" baseType="lpstr">
      <vt:lpstr>P114 - Igreja S Luis - Mqt</vt:lpstr>
      <vt:lpstr>'P114 - Igreja S Luis - Mqt'!Área_de_Impressão</vt:lpstr>
      <vt:lpstr>'P114 - Igreja S Luis - Mqt'!Títulos_de_Impressão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Nuno Travassos Nuno Travassos</dc:creator>
  <cp:lastModifiedBy>Ana Rita Moutinho</cp:lastModifiedBy>
  <cp:lastPrinted>2025-02-19T18:43:06Z</cp:lastPrinted>
  <dcterms:created xsi:type="dcterms:W3CDTF">1998-05-04T14:04:56Z</dcterms:created>
  <dcterms:modified xsi:type="dcterms:W3CDTF">2025-02-19T18:43:27Z</dcterms:modified>
</cp:coreProperties>
</file>